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Poverty\For Web\"/>
    </mc:Choice>
  </mc:AlternateContent>
  <xr:revisionPtr revIDLastSave="0" documentId="13_ncr:1_{71E74044-FAF4-4E63-ADDA-923CBB233185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Overview" sheetId="3" r:id="rId1"/>
    <sheet name="Estimates" sheetId="1" r:id="rId2"/>
    <sheet name="Margin of Error Data" sheetId="2" r:id="rId3"/>
    <sheet name="Reliabilit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4" l="1"/>
  <c r="Q14" i="4"/>
  <c r="Q9" i="4"/>
  <c r="Q7" i="4"/>
  <c r="Q4" i="4"/>
  <c r="K10" i="4"/>
  <c r="B24" i="4"/>
  <c r="K4" i="4" l="1"/>
  <c r="L4" i="4" s="1"/>
  <c r="R4" i="4" s="1"/>
  <c r="M4" i="4" l="1"/>
  <c r="S4" i="4" s="1"/>
  <c r="E11" i="3"/>
  <c r="D11" i="3"/>
  <c r="C11" i="3"/>
  <c r="B11" i="3"/>
  <c r="K8" i="4" l="1"/>
  <c r="L8" i="4" s="1"/>
  <c r="K7" i="4"/>
  <c r="L7" i="4" s="1"/>
  <c r="R7" i="4" s="1"/>
  <c r="K9" i="4"/>
  <c r="L9" i="4" s="1"/>
  <c r="R9" i="4" s="1"/>
  <c r="L10" i="4"/>
  <c r="K11" i="4"/>
  <c r="M11" i="4" s="1"/>
  <c r="K12" i="4"/>
  <c r="L12" i="4" s="1"/>
  <c r="K14" i="4"/>
  <c r="L14" i="4" s="1"/>
  <c r="R14" i="4" s="1"/>
  <c r="K15" i="4"/>
  <c r="M15" i="4" s="1"/>
  <c r="S15" i="4" s="1"/>
  <c r="K6" i="4"/>
  <c r="M6" i="4" s="1"/>
  <c r="C27" i="4"/>
  <c r="C26" i="4"/>
  <c r="C25" i="4"/>
  <c r="C24" i="4"/>
  <c r="B27" i="4"/>
  <c r="B26" i="4"/>
  <c r="B25" i="4"/>
  <c r="L15" i="4" l="1"/>
  <c r="R15" i="4" s="1"/>
  <c r="M9" i="4"/>
  <c r="S9" i="4" s="1"/>
  <c r="M8" i="4"/>
  <c r="L11" i="4"/>
  <c r="M10" i="4"/>
  <c r="M14" i="4"/>
  <c r="S14" i="4" s="1"/>
  <c r="L6" i="4"/>
  <c r="M12" i="4"/>
  <c r="M7" i="4"/>
  <c r="S7" i="4" s="1"/>
  <c r="M24" i="4" l="1"/>
  <c r="N24" i="4" s="1"/>
  <c r="M28" i="4"/>
  <c r="N28" i="4" s="1"/>
  <c r="H28" i="4"/>
  <c r="G28" i="4"/>
  <c r="F28" i="4"/>
  <c r="K28" i="4" s="1"/>
  <c r="E28" i="4"/>
  <c r="J28" i="4" s="1"/>
  <c r="M27" i="4"/>
  <c r="N27" i="4" s="1"/>
  <c r="H27" i="4"/>
  <c r="G27" i="4"/>
  <c r="F27" i="4"/>
  <c r="L27" i="4" s="1"/>
  <c r="E27" i="4"/>
  <c r="I27" i="4" s="1"/>
  <c r="M26" i="4"/>
  <c r="N26" i="4" s="1"/>
  <c r="H26" i="4"/>
  <c r="G26" i="4"/>
  <c r="F26" i="4"/>
  <c r="K26" i="4" s="1"/>
  <c r="E26" i="4"/>
  <c r="J26" i="4" s="1"/>
  <c r="M25" i="4"/>
  <c r="N25" i="4" s="1"/>
  <c r="H25" i="4"/>
  <c r="G25" i="4"/>
  <c r="F25" i="4"/>
  <c r="L25" i="4" s="1"/>
  <c r="E25" i="4"/>
  <c r="I25" i="4" s="1"/>
  <c r="H24" i="4"/>
  <c r="G24" i="4"/>
  <c r="F24" i="4"/>
  <c r="K24" i="4" s="1"/>
  <c r="E24" i="4"/>
  <c r="J24" i="4" s="1"/>
  <c r="M23" i="4"/>
  <c r="N23" i="4" s="1"/>
  <c r="H23" i="4"/>
  <c r="G23" i="4"/>
  <c r="F23" i="4"/>
  <c r="L23" i="4" s="1"/>
  <c r="E23" i="4"/>
  <c r="I23" i="4" s="1"/>
  <c r="L28" i="4" l="1"/>
  <c r="J23" i="4"/>
  <c r="L26" i="4"/>
  <c r="L24" i="4"/>
  <c r="J25" i="4"/>
  <c r="J27" i="4"/>
  <c r="K23" i="4"/>
  <c r="I24" i="4"/>
  <c r="K25" i="4"/>
  <c r="I26" i="4"/>
  <c r="K27" i="4"/>
  <c r="I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LucasC</author>
  </authors>
  <commentList>
    <comment ref="M20" authorId="0" shapeId="0" xr:uid="{00000000-0006-0000-0300-000001000000}">
      <text>
        <r>
          <rPr>
            <sz val="11"/>
            <color indexed="81"/>
            <rFont val="Tw Cen MT"/>
            <family val="2"/>
            <scheme val="minor"/>
          </rPr>
          <t>SE is based on MOE</t>
        </r>
        <r>
          <rPr>
            <sz val="8"/>
            <color indexed="81"/>
            <rFont val="Tw Cen MT"/>
            <family val="2"/>
            <scheme val="minor"/>
          </rPr>
          <t>90</t>
        </r>
      </text>
    </comment>
  </commentList>
</comments>
</file>

<file path=xl/sharedStrings.xml><?xml version="1.0" encoding="utf-8"?>
<sst xmlns="http://schemas.openxmlformats.org/spreadsheetml/2006/main" count="105" uniqueCount="70">
  <si>
    <t>Travis County</t>
  </si>
  <si>
    <t>Year</t>
  </si>
  <si>
    <t>Hispanic</t>
  </si>
  <si>
    <t>Non-Hispanic White</t>
  </si>
  <si>
    <t>Black</t>
  </si>
  <si>
    <t>Asian</t>
  </si>
  <si>
    <t>Hispanic - Lower Estimate</t>
  </si>
  <si>
    <t>Hispanic - Upper Estimate</t>
  </si>
  <si>
    <t>Non-Hispanic White - Lower Estimate</t>
  </si>
  <si>
    <t>Non-Hispanic White - Upper Estimate</t>
  </si>
  <si>
    <t>Black - Lower Estimate</t>
  </si>
  <si>
    <t>Black - Upper Estimate</t>
  </si>
  <si>
    <t>Asian - Lower Estimate</t>
  </si>
  <si>
    <t>Asian- Upper Estimate</t>
  </si>
  <si>
    <t>White</t>
  </si>
  <si>
    <t xml:space="preserve">Asian </t>
  </si>
  <si>
    <t xml:space="preserve">Black </t>
  </si>
  <si>
    <t xml:space="preserve">Hispanic </t>
  </si>
  <si>
    <t xml:space="preserve">data for "Percent of Individuals in Travis County with Incomes Below the Poverty Level by Race and Ethnicity" </t>
  </si>
  <si>
    <t>RACE AND HISPANIC OR LATINO ORIGIN</t>
  </si>
  <si>
    <t/>
  </si>
  <si>
    <t xml:space="preserve">  White alone</t>
  </si>
  <si>
    <t xml:space="preserve">  Black or African American alone</t>
  </si>
  <si>
    <t xml:space="preserve">  American Indian and Alaska Native alone</t>
  </si>
  <si>
    <t xml:space="preserve">  Asian alone</t>
  </si>
  <si>
    <t xml:space="preserve">  Native Hawaiian and Other Pacific Islander alone</t>
  </si>
  <si>
    <t xml:space="preserve">  Some other race alone</t>
  </si>
  <si>
    <t xml:space="preserve">  Two or more races</t>
  </si>
  <si>
    <t>Hispanic or Latino origin (of any race)</t>
  </si>
  <si>
    <t>White alone, not Hispanic or Latino</t>
  </si>
  <si>
    <t>Subject</t>
  </si>
  <si>
    <t>Travis County, Texas</t>
  </si>
  <si>
    <t>Total</t>
  </si>
  <si>
    <t>Below poverty level</t>
  </si>
  <si>
    <t>Percent below poverty level</t>
  </si>
  <si>
    <t>Estimate</t>
  </si>
  <si>
    <t>Margin of Error</t>
  </si>
  <si>
    <t>Population for whom poverty status is determined</t>
  </si>
  <si>
    <t>Enter Data in Orange Cells</t>
  </si>
  <si>
    <t>Confidence Interval</t>
  </si>
  <si>
    <t>Standard Error</t>
  </si>
  <si>
    <t>Coefficient of Variation</t>
  </si>
  <si>
    <r>
      <t>MOE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</si>
  <si>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99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</si>
  <si>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90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</si>
  <si>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</si>
  <si>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99</t>
    </r>
  </si>
  <si>
    <t>SE</t>
  </si>
  <si>
    <t>CV</t>
  </si>
  <si>
    <t>Characteristic</t>
  </si>
  <si>
    <r>
      <t>MOE</t>
    </r>
    <r>
      <rPr>
        <vertAlign val="subscript"/>
        <sz val="12"/>
        <color theme="1"/>
        <rFont val="Tw Cen MT"/>
        <family val="2"/>
        <scheme val="minor"/>
      </rPr>
      <t>90</t>
    </r>
  </si>
  <si>
    <t>Lower Bound</t>
  </si>
  <si>
    <t>Upper Bound</t>
  </si>
  <si>
    <t>Ex: Total households</t>
  </si>
  <si>
    <t>394,253</t>
  </si>
  <si>
    <t>5,299</t>
  </si>
  <si>
    <t>White (Non-Hispanic)</t>
  </si>
  <si>
    <t>Child</t>
  </si>
  <si>
    <t>Child Poverty</t>
  </si>
  <si>
    <t>Total Poverty</t>
  </si>
  <si>
    <t>Upper Estimate</t>
  </si>
  <si>
    <t>Lower Estimate</t>
  </si>
  <si>
    <t>2015-2019</t>
  </si>
  <si>
    <t>2007-2012</t>
  </si>
  <si>
    <t>2012-2016</t>
  </si>
  <si>
    <t>2014-2018</t>
  </si>
  <si>
    <t>https://data.census.gov/cedsci/table?q=s1701&amp;g=0500000US48453&amp;tid=ACSST5Y2019.S1701&amp;hidePreview=true</t>
  </si>
  <si>
    <t>2016-2020</t>
  </si>
  <si>
    <r>
      <rPr>
        <b/>
        <sz val="11"/>
        <color indexed="8"/>
        <rFont val="Calibri"/>
        <family val="2"/>
      </rPr>
      <t>Source(s): Table</t>
    </r>
    <r>
      <rPr>
        <sz val="11"/>
        <color theme="1"/>
        <rFont val="Tw Cen MT"/>
        <family val="2"/>
        <scheme val="minor"/>
      </rPr>
      <t xml:space="preserve"> S1701 Poverty Status in the Past 12 Months, 2016-2020 American Community Survey 5-Year Estimates</t>
    </r>
  </si>
  <si>
    <t>Source: Table S1701 Poverty Status in the Past 12 Months, American Community Survey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</si>
</sst>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6">
    <font>
      <sz val="11"/>
      <color theme="1"/>
      <name val="Tw Cen MT"/>
      <family val="2"/>
      <scheme val="minor"/>
    </font>
    <font>
      <b/>
      <sz val="11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  <font>
      <sz val="8"/>
      <color theme="1"/>
      <name val="Tw Cen MT"/>
      <family val="2"/>
      <scheme val="minor"/>
    </font>
    <font>
      <b/>
      <sz val="8"/>
      <color theme="1"/>
      <name val="Tw Cen MT"/>
      <family val="2"/>
      <scheme val="minor"/>
    </font>
    <font>
      <i/>
      <sz val="8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i/>
      <sz val="10"/>
      <color theme="4" tint="-0.249977111117893"/>
      <name val="Tw Cen MT"/>
      <family val="2"/>
      <scheme val="minor"/>
    </font>
    <font>
      <sz val="11"/>
      <color indexed="81"/>
      <name val="Tw Cen MT"/>
      <family val="2"/>
      <scheme val="minor"/>
    </font>
    <font>
      <sz val="8"/>
      <color indexed="81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hair">
        <color theme="0" tint="-0.499984740745262"/>
      </left>
      <right/>
      <top style="thin">
        <color theme="0" tint="-0.34998626667073579"/>
      </top>
      <bottom/>
      <diagonal/>
    </border>
    <border>
      <left/>
      <right style="hair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hair">
        <color theme="0" tint="-0.499984740745262"/>
      </left>
      <right/>
      <top/>
      <bottom style="thin">
        <color theme="0" tint="-0.34998626667073579"/>
      </bottom>
      <diagonal/>
    </border>
    <border>
      <left/>
      <right style="hair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9" fontId="2" fillId="0" borderId="0" xfId="1" applyFont="1"/>
    <xf numFmtId="9" fontId="2" fillId="0" borderId="0" xfId="1" applyFont="1" applyAlignment="1">
      <alignment horizontal="right"/>
    </xf>
    <xf numFmtId="9" fontId="2" fillId="0" borderId="0" xfId="1" applyNumberFormat="1" applyFont="1"/>
    <xf numFmtId="9" fontId="2" fillId="0" borderId="0" xfId="1" applyNumberFormat="1" applyFont="1" applyAlignment="1">
      <alignment horizontal="right"/>
    </xf>
    <xf numFmtId="0" fontId="0" fillId="0" borderId="0" xfId="0" applyBorder="1"/>
    <xf numFmtId="0" fontId="3" fillId="2" borderId="1" xfId="0" applyFont="1" applyFill="1" applyBorder="1"/>
    <xf numFmtId="9" fontId="0" fillId="0" borderId="2" xfId="0" applyNumberFormat="1" applyFont="1" applyBorder="1"/>
    <xf numFmtId="9" fontId="0" fillId="0" borderId="3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9" fontId="0" fillId="0" borderId="0" xfId="1" applyFont="1"/>
    <xf numFmtId="9" fontId="0" fillId="0" borderId="0" xfId="0" applyNumberFormat="1" applyAlignment="1">
      <alignment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7" xfId="0" applyFont="1" applyBorder="1" applyAlignment="1">
      <alignment wrapText="1"/>
    </xf>
    <xf numFmtId="0" fontId="7" fillId="4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5" borderId="21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2" fillId="2" borderId="34" xfId="0" applyFont="1" applyFill="1" applyBorder="1" applyAlignment="1">
      <alignment horizontal="center" wrapText="1"/>
    </xf>
    <xf numFmtId="3" fontId="13" fillId="0" borderId="0" xfId="0" applyNumberFormat="1" applyFont="1" applyFill="1"/>
    <xf numFmtId="3" fontId="13" fillId="0" borderId="15" xfId="2" applyNumberFormat="1" applyFont="1" applyFill="1" applyBorder="1" applyAlignment="1">
      <alignment horizontal="right" wrapText="1"/>
    </xf>
    <xf numFmtId="3" fontId="13" fillId="0" borderId="36" xfId="2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13" fillId="0" borderId="37" xfId="0" applyNumberFormat="1" applyFont="1" applyFill="1" applyBorder="1" applyAlignment="1">
      <alignment wrapText="1"/>
    </xf>
    <xf numFmtId="3" fontId="13" fillId="0" borderId="38" xfId="0" applyNumberFormat="1" applyFont="1" applyFill="1" applyBorder="1" applyAlignment="1">
      <alignment wrapText="1"/>
    </xf>
    <xf numFmtId="3" fontId="13" fillId="0" borderId="16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164" fontId="13" fillId="0" borderId="17" xfId="1" applyNumberFormat="1" applyFont="1" applyFill="1" applyBorder="1" applyAlignment="1">
      <alignment wrapText="1"/>
    </xf>
    <xf numFmtId="3" fontId="8" fillId="0" borderId="0" xfId="0" applyNumberFormat="1" applyFont="1"/>
    <xf numFmtId="3" fontId="8" fillId="0" borderId="15" xfId="2" applyNumberFormat="1" applyFont="1" applyFill="1" applyBorder="1" applyAlignment="1">
      <alignment horizontal="right" wrapText="1"/>
    </xf>
    <xf numFmtId="3" fontId="8" fillId="0" borderId="36" xfId="2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" fontId="8" fillId="0" borderId="37" xfId="0" applyNumberFormat="1" applyFont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164" fontId="8" fillId="0" borderId="17" xfId="1" applyNumberFormat="1" applyFont="1" applyBorder="1" applyAlignment="1">
      <alignment wrapText="1"/>
    </xf>
    <xf numFmtId="0" fontId="8" fillId="0" borderId="0" xfId="0" applyFont="1" applyFill="1" applyBorder="1" applyAlignment="1"/>
    <xf numFmtId="3" fontId="13" fillId="0" borderId="0" xfId="0" applyNumberFormat="1" applyFont="1" applyFill="1" applyBorder="1" applyAlignment="1"/>
    <xf numFmtId="3" fontId="8" fillId="4" borderId="0" xfId="0" applyNumberFormat="1" applyFont="1" applyFill="1" applyAlignment="1"/>
    <xf numFmtId="3" fontId="8" fillId="4" borderId="0" xfId="0" applyNumberFormat="1" applyFont="1" applyFill="1" applyBorder="1" applyAlignment="1"/>
    <xf numFmtId="10" fontId="4" fillId="3" borderId="8" xfId="0" applyNumberFormat="1" applyFont="1" applyFill="1" applyBorder="1" applyAlignment="1">
      <alignment horizontal="left" vertical="top" wrapText="1"/>
    </xf>
    <xf numFmtId="0" fontId="3" fillId="2" borderId="40" xfId="0" applyFont="1" applyFill="1" applyBorder="1"/>
    <xf numFmtId="0" fontId="3" fillId="2" borderId="41" xfId="0" applyFont="1" applyFill="1" applyBorder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39" xfId="0" applyFont="1" applyFill="1" applyBorder="1" applyAlignment="1">
      <alignment vertical="top" wrapText="1"/>
    </xf>
    <xf numFmtId="10" fontId="0" fillId="0" borderId="0" xfId="0" applyNumberFormat="1"/>
    <xf numFmtId="10" fontId="0" fillId="0" borderId="0" xfId="1" applyNumberFormat="1" applyFont="1"/>
    <xf numFmtId="3" fontId="4" fillId="6" borderId="8" xfId="0" applyNumberFormat="1" applyFont="1" applyFill="1" applyBorder="1" applyAlignment="1">
      <alignment horizontal="left" vertical="top" wrapText="1"/>
    </xf>
    <xf numFmtId="10" fontId="0" fillId="6" borderId="0" xfId="1" applyNumberFormat="1" applyFont="1" applyFill="1"/>
    <xf numFmtId="9" fontId="0" fillId="6" borderId="0" xfId="0" applyNumberFormat="1" applyFill="1"/>
    <xf numFmtId="9" fontId="4" fillId="6" borderId="8" xfId="0" applyNumberFormat="1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 applyProtection="1">
      <alignment vertical="top" wrapText="1"/>
    </xf>
    <xf numFmtId="3" fontId="4" fillId="3" borderId="8" xfId="0" applyNumberFormat="1" applyFont="1" applyFill="1" applyBorder="1" applyAlignment="1" applyProtection="1">
      <alignment horizontal="left" vertical="top" wrapText="1"/>
    </xf>
    <xf numFmtId="10" fontId="4" fillId="3" borderId="8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9" fontId="0" fillId="0" borderId="3" xfId="0" applyNumberFormat="1" applyFont="1" applyFill="1" applyBorder="1"/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in Poverty by</a:t>
            </a:r>
            <a:r>
              <a:rPr lang="en-US" baseline="0"/>
              <a:t> Race &amp; Ethnicity, Travis County 2016-2020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D3-48EF-969D-5A77783CEF0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D3-48EF-969D-5A77783CEF0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7D3-48EF-969D-5A77783CEF0A}"/>
              </c:ext>
            </c:extLst>
          </c:dPt>
          <c:cat>
            <c:strRef>
              <c:f>Overview!$B$3:$E$3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Overview!$B$4:$E$4</c:f>
              <c:numCache>
                <c:formatCode>0%</c:formatCode>
                <c:ptCount val="4"/>
                <c:pt idx="0">
                  <c:v>0.13200000000000001</c:v>
                </c:pt>
                <c:pt idx="1">
                  <c:v>0.18099999999999999</c:v>
                </c:pt>
                <c:pt idx="2">
                  <c:v>0.158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D3-48EF-969D-5A77783CE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24429744"/>
        <c:axId val="282805816"/>
      </c:barChart>
      <c:catAx>
        <c:axId val="3244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05816"/>
        <c:crosses val="autoZero"/>
        <c:auto val="1"/>
        <c:lblAlgn val="ctr"/>
        <c:lblOffset val="100"/>
        <c:noMultiLvlLbl val="0"/>
      </c:catAx>
      <c:valAx>
        <c:axId val="28280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42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Poverty by Race &amp; Ethnicity, </a:t>
            </a:r>
            <a:br>
              <a:rPr lang="en-US" sz="1400">
                <a:solidFill>
                  <a:sysClr val="windowText" lastClr="000000"/>
                </a:solidFill>
              </a:rPr>
            </a:br>
            <a:r>
              <a:rPr lang="en-US" sz="1400">
                <a:solidFill>
                  <a:sysClr val="windowText" lastClr="000000"/>
                </a:solidFill>
              </a:rPr>
              <a:t>Travis County,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8679170312044328"/>
          <c:w val="0.88224037620297457"/>
          <c:h val="0.6371121318168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0.13200000000000001</c:v>
                </c:pt>
                <c:pt idx="1">
                  <c:v>0.18099999999999999</c:v>
                </c:pt>
                <c:pt idx="2">
                  <c:v>0.158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B-49BF-8E17-BF2BD126D230}"/>
            </c:ext>
          </c:extLst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6.1756956493798601E-2</c:v>
                </c:pt>
                <c:pt idx="1">
                  <c:v>0.25727253079749296</c:v>
                </c:pt>
                <c:pt idx="2">
                  <c:v>0.21754685530755782</c:v>
                </c:pt>
                <c:pt idx="3">
                  <c:v>5.0239486844048699E-2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B-49BF-8E17-BF2BD126D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2806600"/>
        <c:axId val="282806992"/>
      </c:barChart>
      <c:catAx>
        <c:axId val="28280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06992"/>
        <c:crosses val="autoZero"/>
        <c:auto val="1"/>
        <c:lblAlgn val="ctr"/>
        <c:lblOffset val="100"/>
        <c:noMultiLvlLbl val="0"/>
      </c:catAx>
      <c:valAx>
        <c:axId val="28280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0660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35162589409166"/>
          <c:y val="0.26990173748942542"/>
          <c:w val="0.24783428387241069"/>
          <c:h val="0.211989419291338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Poverty by Race &amp; Ethnicity </a:t>
            </a:r>
            <a:br>
              <a:rPr lang="en-US" sz="1200">
                <a:solidFill>
                  <a:sysClr val="windowText" lastClr="000000"/>
                </a:solidFill>
              </a:rPr>
            </a:br>
            <a:r>
              <a:rPr lang="en-US" sz="1200">
                <a:solidFill>
                  <a:sysClr val="windowText" lastClr="000000"/>
                </a:solidFill>
              </a:rPr>
              <a:t>Travis County,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3288338957630297"/>
          <c:w val="0.88224037620297457"/>
          <c:h val="0.5690186132393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779747781677582E-3"/>
                  <c:y val="-4.50484004270730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42-4FEB-B64C-5E9DD85ABE64}"/>
                </c:ext>
              </c:extLst>
            </c:dLbl>
            <c:dLbl>
              <c:idx val="1"/>
              <c:layout>
                <c:manualLayout>
                  <c:x val="-2.2711899112671137E-2"/>
                  <c:y val="1.773559071932008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36273227723004"/>
                      <c:h val="5.76619525466534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142-4FEB-B64C-5E9DD85ABE64}"/>
                </c:ext>
              </c:extLst>
            </c:dLbl>
            <c:dLbl>
              <c:idx val="2"/>
              <c:layout>
                <c:manualLayout>
                  <c:x val="-1.703392433450335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42-4FEB-B64C-5E9DD85ABE64}"/>
                </c:ext>
              </c:extLst>
            </c:dLbl>
            <c:dLbl>
              <c:idx val="3"/>
              <c:layout>
                <c:manualLayout>
                  <c:x val="5.6779747781677842E-3"/>
                  <c:y val="-4.50484004270738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42-4FEB-B64C-5E9DD85ABE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0.13200000000000001</c:v>
                </c:pt>
                <c:pt idx="1">
                  <c:v>0.18099999999999999</c:v>
                </c:pt>
                <c:pt idx="2">
                  <c:v>0.158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0-4AFF-A44A-EE36714CD3FF}"/>
            </c:ext>
          </c:extLst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355949556335568E-2"/>
                  <c:y val="1.801936017082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42-4FEB-B64C-5E9DD85ABE64}"/>
                </c:ext>
              </c:extLst>
            </c:dLbl>
            <c:dLbl>
              <c:idx val="1"/>
              <c:layout>
                <c:manualLayout>
                  <c:x val="-5.2047500876033187E-17"/>
                  <c:y val="1.3514520128121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42-4FEB-B64C-5E9DD85ABE64}"/>
                </c:ext>
              </c:extLst>
            </c:dLbl>
            <c:dLbl>
              <c:idx val="2"/>
              <c:layout>
                <c:manualLayout>
                  <c:x val="5.6779747781676802E-3"/>
                  <c:y val="1.8019360170829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42-4FEB-B64C-5E9DD85ABE64}"/>
                </c:ext>
              </c:extLst>
            </c:dLbl>
            <c:dLbl>
              <c:idx val="3"/>
              <c:layout>
                <c:manualLayout>
                  <c:x val="1.1355949556335464E-2"/>
                  <c:y val="9.0096800854146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42-4FEB-B64C-5E9DD85ABE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6.1756956493798601E-2</c:v>
                </c:pt>
                <c:pt idx="1">
                  <c:v>0.25727253079749296</c:v>
                </c:pt>
                <c:pt idx="2">
                  <c:v>0.21754685530755782</c:v>
                </c:pt>
                <c:pt idx="3">
                  <c:v>5.0239486844048699E-2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0-4AFF-A44A-EE36714CD3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2807776"/>
        <c:axId val="282808168"/>
      </c:barChart>
      <c:catAx>
        <c:axId val="2828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08168"/>
        <c:crosses val="autoZero"/>
        <c:auto val="1"/>
        <c:lblAlgn val="ctr"/>
        <c:lblOffset val="100"/>
        <c:noMultiLvlLbl val="0"/>
      </c:catAx>
      <c:valAx>
        <c:axId val="28280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Poverty by Race &amp; Ethnicity, </a:t>
            </a:r>
            <a:br>
              <a:rPr lang="en-US" sz="1400">
                <a:solidFill>
                  <a:sysClr val="windowText" lastClr="000000"/>
                </a:solidFill>
              </a:rPr>
            </a:br>
            <a:r>
              <a:rPr lang="en-US" sz="1400">
                <a:solidFill>
                  <a:sysClr val="windowText" lastClr="000000"/>
                </a:solidFill>
              </a:rPr>
              <a:t>Travis County,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8679170312044328"/>
          <c:w val="0.88224037620297457"/>
          <c:h val="0.6371121318168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0.13200000000000001</c:v>
                </c:pt>
                <c:pt idx="1">
                  <c:v>0.18099999999999999</c:v>
                </c:pt>
                <c:pt idx="2">
                  <c:v>0.158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E-47C5-9B44-A2AF4C43BCD5}"/>
            </c:ext>
          </c:extLst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6.1756956493798601E-2</c:v>
                </c:pt>
                <c:pt idx="1">
                  <c:v>0.25727253079749296</c:v>
                </c:pt>
                <c:pt idx="2">
                  <c:v>0.21754685530755782</c:v>
                </c:pt>
                <c:pt idx="3">
                  <c:v>5.0239486844048699E-2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E-47C5-9B44-A2AF4C43B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2808952"/>
        <c:axId val="237223848"/>
      </c:barChart>
      <c:catAx>
        <c:axId val="282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23848"/>
        <c:crosses val="autoZero"/>
        <c:auto val="1"/>
        <c:lblAlgn val="ctr"/>
        <c:lblOffset val="100"/>
        <c:noMultiLvlLbl val="0"/>
      </c:catAx>
      <c:valAx>
        <c:axId val="23722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0895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Poverty by Race &amp; Ethnicity </a:t>
            </a:r>
            <a:br>
              <a:rPr lang="en-US" sz="1200">
                <a:solidFill>
                  <a:sysClr val="windowText" lastClr="000000"/>
                </a:solidFill>
              </a:rPr>
            </a:br>
            <a:r>
              <a:rPr lang="en-US" sz="1200">
                <a:solidFill>
                  <a:sysClr val="windowText" lastClr="000000"/>
                </a:solidFill>
              </a:rPr>
              <a:t>Travis County,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3288338957630297"/>
          <c:w val="0.88224037620297457"/>
          <c:h val="0.5690186132393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0.13200000000000001</c:v>
                </c:pt>
                <c:pt idx="1">
                  <c:v>0.18099999999999999</c:v>
                </c:pt>
                <c:pt idx="2">
                  <c:v>0.158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3-480E-9993-4490C20ED1D6}"/>
            </c:ext>
          </c:extLst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6.1756956493798601E-2</c:v>
                </c:pt>
                <c:pt idx="1">
                  <c:v>0.25727253079749296</c:v>
                </c:pt>
                <c:pt idx="2">
                  <c:v>0.21754685530755782</c:v>
                </c:pt>
                <c:pt idx="3">
                  <c:v>5.0239486844048699E-2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3-480E-9993-4490C20E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9632984"/>
        <c:axId val="239631416"/>
      </c:barChart>
      <c:catAx>
        <c:axId val="23963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631416"/>
        <c:crosses val="autoZero"/>
        <c:auto val="1"/>
        <c:lblAlgn val="ctr"/>
        <c:lblOffset val="100"/>
        <c:noMultiLvlLbl val="0"/>
      </c:catAx>
      <c:valAx>
        <c:axId val="23963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63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81412</xdr:colOff>
      <xdr:row>1</xdr:row>
      <xdr:rowOff>53915</xdr:rowOff>
    </xdr:from>
    <xdr:to>
      <xdr:col>14</xdr:col>
      <xdr:colOff>348113</xdr:colOff>
      <xdr:row>16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14</xdr:row>
      <xdr:rowOff>95250</xdr:rowOff>
    </xdr:from>
    <xdr:to>
      <xdr:col>4</xdr:col>
      <xdr:colOff>769620</xdr:colOff>
      <xdr:row>28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1275990</xdr:colOff>
      <xdr:row>14</xdr:row>
      <xdr:rowOff>35943</xdr:rowOff>
    </xdr:from>
    <xdr:to>
      <xdr:col>8</xdr:col>
      <xdr:colOff>59235</xdr:colOff>
      <xdr:row>30</xdr:row>
      <xdr:rowOff>58803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0</xdr:colOff>
      <xdr:row>23</xdr:row>
      <xdr:rowOff>0</xdr:rowOff>
    </xdr:from>
    <xdr:to>
      <xdr:col>16</xdr:col>
      <xdr:colOff>415615</xdr:colOff>
      <xdr:row>36</xdr:row>
      <xdr:rowOff>81734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00" y="4019550"/>
          <a:ext cx="3749365" cy="231058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4</xdr:col>
      <xdr:colOff>531495</xdr:colOff>
      <xdr:row>44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8</xdr:col>
      <xdr:colOff>240030</xdr:colOff>
      <xdr:row>52</xdr:row>
      <xdr:rowOff>82296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16</xdr:col>
      <xdr:colOff>0</xdr:colOff>
      <xdr:row>3</xdr:row>
      <xdr:rowOff>0</xdr:rowOff>
    </xdr:from>
    <xdr:to>
      <xdr:col>19</xdr:col>
      <xdr:colOff>224729</xdr:colOff>
      <xdr:row>18</xdr:row>
      <xdr:rowOff>153665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A60467-8E9B-4E5F-9394-A77998C9A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1733" y="550333"/>
          <a:ext cx="2231329" cy="287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90" zoomScaleNormal="90" workbookViewId="0">
      <selection activeCell="K20" sqref="K20"/>
    </sheetView>
  </sheetViews>
  <sheetFormatPr defaultRowHeight="13.8"/>
  <cols>
    <col min="1" max="1" width="12.3984375" customWidth="1"/>
    <col min="5" max="5" width="18.8984375" customWidth="1"/>
  </cols>
  <sheetData>
    <row r="1" spans="1:6">
      <c r="A1" t="s">
        <v>18</v>
      </c>
    </row>
    <row r="2" spans="1:6" ht="14.4" thickBot="1"/>
    <row r="3" spans="1:6" ht="14.4" thickBot="1">
      <c r="A3" s="13"/>
      <c r="B3" s="10" t="s">
        <v>15</v>
      </c>
      <c r="C3" s="15" t="s">
        <v>16</v>
      </c>
      <c r="D3" s="16" t="s">
        <v>17</v>
      </c>
      <c r="E3" s="13" t="s">
        <v>14</v>
      </c>
      <c r="F3" s="9"/>
    </row>
    <row r="4" spans="1:6" ht="14.4" thickBot="1">
      <c r="A4" s="14" t="s">
        <v>32</v>
      </c>
      <c r="B4" s="11">
        <v>0.13200000000000001</v>
      </c>
      <c r="C4" s="12">
        <v>0.18099999999999999</v>
      </c>
      <c r="D4" s="12">
        <v>0.158</v>
      </c>
      <c r="E4" s="12">
        <v>7.1999999999999995E-2</v>
      </c>
    </row>
    <row r="5" spans="1:6">
      <c r="A5" t="s">
        <v>57</v>
      </c>
    </row>
    <row r="6" spans="1:6" ht="14.4">
      <c r="A6" t="s">
        <v>68</v>
      </c>
    </row>
    <row r="7" spans="1:6">
      <c r="A7" t="s">
        <v>66</v>
      </c>
    </row>
    <row r="9" spans="1:6" ht="14.4" thickBot="1"/>
    <row r="10" spans="1:6" ht="14.4" thickBot="1">
      <c r="A10" s="13"/>
      <c r="B10" s="10" t="s">
        <v>15</v>
      </c>
      <c r="C10" s="15" t="s">
        <v>16</v>
      </c>
      <c r="D10" s="16" t="s">
        <v>17</v>
      </c>
      <c r="E10" s="13" t="s">
        <v>14</v>
      </c>
    </row>
    <row r="11" spans="1:6" ht="14.4" thickBot="1">
      <c r="A11" s="65" t="s">
        <v>59</v>
      </c>
      <c r="B11" s="11">
        <f>B4</f>
        <v>0.13200000000000001</v>
      </c>
      <c r="C11" s="12">
        <f>C4</f>
        <v>0.18099999999999999</v>
      </c>
      <c r="D11" s="12">
        <f>D4</f>
        <v>0.158</v>
      </c>
      <c r="E11" s="12">
        <f>E4</f>
        <v>7.1999999999999995E-2</v>
      </c>
    </row>
    <row r="12" spans="1:6" ht="14.4" thickBot="1">
      <c r="A12" s="66" t="s">
        <v>58</v>
      </c>
      <c r="B12" s="83">
        <v>6.1756956493798601E-2</v>
      </c>
      <c r="C12" s="83">
        <v>0.25727253079749296</v>
      </c>
      <c r="D12" s="83">
        <v>0.21754685530755782</v>
      </c>
      <c r="E12" s="83">
        <v>5.0239486844048699E-2</v>
      </c>
      <c r="F12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zoomScaleNormal="100" workbookViewId="0">
      <selection activeCell="I27" sqref="I27"/>
    </sheetView>
  </sheetViews>
  <sheetFormatPr defaultRowHeight="13.8"/>
  <cols>
    <col min="1" max="1" width="19" customWidth="1"/>
    <col min="3" max="3" width="9.8984375" customWidth="1"/>
  </cols>
  <sheetData>
    <row r="1" spans="1:7">
      <c r="A1" s="3" t="s">
        <v>0</v>
      </c>
      <c r="B1" s="3">
        <v>2000</v>
      </c>
      <c r="C1" s="3" t="s">
        <v>63</v>
      </c>
      <c r="D1" s="3" t="s">
        <v>64</v>
      </c>
      <c r="E1" s="3" t="s">
        <v>65</v>
      </c>
      <c r="F1" s="3" t="s">
        <v>62</v>
      </c>
      <c r="G1" s="3" t="s">
        <v>67</v>
      </c>
    </row>
    <row r="2" spans="1:7">
      <c r="A2" s="3" t="s">
        <v>2</v>
      </c>
      <c r="B2" s="2">
        <v>0.19</v>
      </c>
      <c r="C2" s="2">
        <v>0.28000000000000003</v>
      </c>
      <c r="D2" s="17">
        <v>0.24</v>
      </c>
      <c r="E2" s="17">
        <v>0.2</v>
      </c>
      <c r="F2" s="17">
        <v>0.17299999999999999</v>
      </c>
      <c r="G2" s="6">
        <v>0.158</v>
      </c>
    </row>
    <row r="3" spans="1:7">
      <c r="A3" s="3" t="s">
        <v>14</v>
      </c>
      <c r="B3" s="2">
        <v>0.08</v>
      </c>
      <c r="C3" s="2">
        <v>0.1</v>
      </c>
      <c r="D3" s="17">
        <v>0.09</v>
      </c>
      <c r="E3" s="17">
        <v>0.08</v>
      </c>
      <c r="F3" s="17">
        <v>7.0999999999999994E-2</v>
      </c>
      <c r="G3" s="6">
        <v>7.1999999999999995E-2</v>
      </c>
    </row>
    <row r="4" spans="1:7" ht="15.75" customHeight="1">
      <c r="A4" s="4" t="s">
        <v>4</v>
      </c>
      <c r="B4" s="2">
        <v>0.18</v>
      </c>
      <c r="C4" s="2">
        <v>0.25</v>
      </c>
      <c r="D4" s="17">
        <v>0.22</v>
      </c>
      <c r="E4" s="17">
        <v>0.2</v>
      </c>
      <c r="F4" s="17">
        <v>0.19</v>
      </c>
      <c r="G4" s="8">
        <v>0.18099999999999999</v>
      </c>
    </row>
    <row r="5" spans="1:7">
      <c r="A5" s="3" t="s">
        <v>5</v>
      </c>
      <c r="B5" s="2">
        <v>0.18</v>
      </c>
      <c r="C5" s="2">
        <v>0.16</v>
      </c>
      <c r="D5" s="17">
        <v>0.13</v>
      </c>
      <c r="E5" s="17">
        <v>0.13</v>
      </c>
      <c r="F5" s="17">
        <v>0.124</v>
      </c>
      <c r="G5" s="18">
        <v>0.13200000000000001</v>
      </c>
    </row>
    <row r="6" spans="1:7">
      <c r="A6" s="3"/>
      <c r="B6" s="2"/>
      <c r="C6" s="2"/>
    </row>
    <row r="8" spans="1:7">
      <c r="A8" s="3" t="s">
        <v>69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>
      <selection activeCell="B18" sqref="B18"/>
    </sheetView>
  </sheetViews>
  <sheetFormatPr defaultRowHeight="13.8"/>
  <cols>
    <col min="1" max="1" width="15.59765625" customWidth="1"/>
    <col min="2" max="2" width="18.69921875" customWidth="1"/>
    <col min="3" max="3" width="20" customWidth="1"/>
    <col min="4" max="4" width="15.8984375" customWidth="1"/>
  </cols>
  <sheetData>
    <row r="1" spans="1:4" ht="27.6">
      <c r="A1" t="s">
        <v>1</v>
      </c>
      <c r="B1" t="s">
        <v>2</v>
      </c>
      <c r="C1" s="1" t="s">
        <v>6</v>
      </c>
      <c r="D1" s="1" t="s">
        <v>7</v>
      </c>
    </row>
    <row r="2" spans="1:4">
      <c r="A2" t="s">
        <v>67</v>
      </c>
      <c r="B2" s="6">
        <v>0.158</v>
      </c>
      <c r="C2" s="5">
        <v>0.16800000000000001</v>
      </c>
      <c r="D2" s="7">
        <v>0.14799999999999999</v>
      </c>
    </row>
    <row r="4" spans="1:4" ht="41.4">
      <c r="A4" t="s">
        <v>1</v>
      </c>
      <c r="B4" t="s">
        <v>3</v>
      </c>
      <c r="C4" s="1" t="s">
        <v>8</v>
      </c>
      <c r="D4" s="1" t="s">
        <v>9</v>
      </c>
    </row>
    <row r="5" spans="1:4">
      <c r="A5" t="s">
        <v>67</v>
      </c>
      <c r="B5" s="6">
        <v>7.1999999999999995E-2</v>
      </c>
      <c r="C5" s="5">
        <v>7.5999999999999998E-2</v>
      </c>
      <c r="D5" s="5">
        <v>6.7999999999999991E-2</v>
      </c>
    </row>
    <row r="7" spans="1:4" ht="27.6">
      <c r="A7" t="s">
        <v>1</v>
      </c>
      <c r="B7" s="1" t="s">
        <v>4</v>
      </c>
      <c r="C7" s="1" t="s">
        <v>10</v>
      </c>
      <c r="D7" s="1" t="s">
        <v>11</v>
      </c>
    </row>
    <row r="8" spans="1:4">
      <c r="A8" t="s">
        <v>67</v>
      </c>
      <c r="B8" s="8">
        <v>0.18099999999999999</v>
      </c>
      <c r="C8" s="7">
        <v>0.19900000000000001</v>
      </c>
      <c r="D8" s="7">
        <v>0.16299999999999998</v>
      </c>
    </row>
    <row r="10" spans="1:4" ht="27.6">
      <c r="A10" t="s">
        <v>1</v>
      </c>
      <c r="B10" s="1" t="s">
        <v>5</v>
      </c>
      <c r="C10" s="1" t="s">
        <v>12</v>
      </c>
      <c r="D10" s="1" t="s">
        <v>13</v>
      </c>
    </row>
    <row r="11" spans="1:4">
      <c r="A11" t="s">
        <v>67</v>
      </c>
      <c r="B11" s="18">
        <v>0.13200000000000001</v>
      </c>
      <c r="C11" s="7">
        <v>0.14700000000000002</v>
      </c>
      <c r="D11" s="7">
        <v>0.11700000000000001</v>
      </c>
    </row>
    <row r="12" spans="1:4">
      <c r="B12" s="2"/>
      <c r="C12" s="2"/>
      <c r="D12" s="2"/>
    </row>
    <row r="13" spans="1:4">
      <c r="B13" s="2"/>
      <c r="C13" s="2"/>
      <c r="D13" s="2"/>
    </row>
    <row r="14" spans="1:4">
      <c r="B14" s="2"/>
      <c r="C14" s="2"/>
      <c r="D14" s="2"/>
    </row>
    <row r="15" spans="1:4">
      <c r="B15" s="2"/>
      <c r="C15" s="2"/>
      <c r="D15" s="2"/>
    </row>
    <row r="16" spans="1:4">
      <c r="B16" s="2"/>
      <c r="C16" s="2"/>
      <c r="D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3"/>
  <sheetViews>
    <sheetView zoomScale="66" zoomScaleNormal="66" workbookViewId="0">
      <selection activeCell="X17" sqref="X17"/>
    </sheetView>
  </sheetViews>
  <sheetFormatPr defaultRowHeight="13.8"/>
  <cols>
    <col min="1" max="1" width="14.19921875" customWidth="1"/>
    <col min="14" max="14" width="12.3984375" customWidth="1"/>
  </cols>
  <sheetData>
    <row r="1" spans="2:19" ht="13.95" customHeight="1">
      <c r="B1" s="85" t="s">
        <v>30</v>
      </c>
      <c r="C1" s="85"/>
      <c r="D1" s="85"/>
      <c r="E1" s="71" t="s">
        <v>31</v>
      </c>
      <c r="F1" s="71"/>
      <c r="G1" s="71"/>
      <c r="H1" s="71"/>
      <c r="I1" s="71"/>
      <c r="J1" s="71"/>
    </row>
    <row r="2" spans="2:19" ht="13.95" customHeight="1">
      <c r="B2" s="19"/>
      <c r="C2" s="20"/>
      <c r="D2" s="21"/>
      <c r="E2" s="71" t="s">
        <v>32</v>
      </c>
      <c r="F2" s="71"/>
      <c r="G2" s="71" t="s">
        <v>33</v>
      </c>
      <c r="H2" s="71"/>
      <c r="I2" s="71" t="s">
        <v>34</v>
      </c>
      <c r="J2" s="71"/>
    </row>
    <row r="3" spans="2:19" ht="26.4">
      <c r="B3" s="22"/>
      <c r="C3" s="23"/>
      <c r="D3" s="24"/>
      <c r="E3" s="71" t="s">
        <v>35</v>
      </c>
      <c r="F3" s="67" t="s">
        <v>36</v>
      </c>
      <c r="G3" s="67" t="s">
        <v>35</v>
      </c>
      <c r="H3" s="67" t="s">
        <v>36</v>
      </c>
      <c r="I3" s="67" t="s">
        <v>35</v>
      </c>
      <c r="J3" s="67" t="s">
        <v>36</v>
      </c>
      <c r="L3" s="19" t="s">
        <v>60</v>
      </c>
      <c r="M3" s="19" t="s">
        <v>61</v>
      </c>
    </row>
    <row r="4" spans="2:19" ht="15" customHeight="1">
      <c r="B4" s="84" t="s">
        <v>37</v>
      </c>
      <c r="C4" s="84"/>
      <c r="D4" s="84"/>
      <c r="E4" s="79">
        <v>1225488</v>
      </c>
      <c r="F4" s="80">
        <v>1856</v>
      </c>
      <c r="G4" s="80">
        <v>139416</v>
      </c>
      <c r="H4" s="80">
        <v>4855</v>
      </c>
      <c r="I4" s="81">
        <v>0.114</v>
      </c>
      <c r="J4" s="82">
        <v>0.4</v>
      </c>
      <c r="K4" s="74">
        <f t="shared" ref="K4" si="0">J4/100</f>
        <v>4.0000000000000001E-3</v>
      </c>
      <c r="L4" s="2">
        <f t="shared" ref="L4" si="1">I4+K4</f>
        <v>0.11800000000000001</v>
      </c>
      <c r="M4" s="2">
        <f t="shared" ref="M4" si="2">I4-K4</f>
        <v>0.11</v>
      </c>
      <c r="Q4" s="73">
        <f>I4</f>
        <v>0.114</v>
      </c>
      <c r="R4" s="2">
        <f>L4</f>
        <v>0.11800000000000001</v>
      </c>
      <c r="S4" s="2">
        <f>M4</f>
        <v>0.11</v>
      </c>
    </row>
    <row r="5" spans="2:19">
      <c r="B5" s="84" t="s">
        <v>19</v>
      </c>
      <c r="C5" s="84"/>
      <c r="D5" s="84"/>
      <c r="E5" s="72" t="s">
        <v>20</v>
      </c>
      <c r="F5" s="67" t="s">
        <v>20</v>
      </c>
      <c r="G5" s="67" t="s">
        <v>20</v>
      </c>
      <c r="H5" s="67" t="s">
        <v>20</v>
      </c>
      <c r="I5" s="67"/>
      <c r="J5" s="67" t="s">
        <v>20</v>
      </c>
      <c r="K5" s="74"/>
      <c r="L5" s="2"/>
      <c r="M5" s="2"/>
    </row>
    <row r="6" spans="2:19">
      <c r="B6" s="84" t="s">
        <v>21</v>
      </c>
      <c r="C6" s="84"/>
      <c r="D6" s="84"/>
      <c r="E6" s="68">
        <v>850980</v>
      </c>
      <c r="F6" s="68">
        <v>6190</v>
      </c>
      <c r="G6" s="68">
        <v>85026</v>
      </c>
      <c r="H6" s="68">
        <v>3978</v>
      </c>
      <c r="I6" s="64">
        <v>0.1</v>
      </c>
      <c r="J6" s="67">
        <v>0.5</v>
      </c>
      <c r="K6" s="74">
        <f>J6/100</f>
        <v>5.0000000000000001E-3</v>
      </c>
      <c r="L6" s="2">
        <f>I6+K6</f>
        <v>0.10500000000000001</v>
      </c>
      <c r="M6" s="2">
        <f>I6-K6</f>
        <v>9.5000000000000001E-2</v>
      </c>
    </row>
    <row r="7" spans="2:19">
      <c r="B7" s="100" t="s">
        <v>22</v>
      </c>
      <c r="C7" s="100"/>
      <c r="D7" s="100"/>
      <c r="E7" s="75">
        <v>98663</v>
      </c>
      <c r="F7" s="75">
        <v>1868</v>
      </c>
      <c r="G7" s="75">
        <v>17811</v>
      </c>
      <c r="H7" s="75">
        <v>1815</v>
      </c>
      <c r="I7" s="78">
        <v>0.18099999999999999</v>
      </c>
      <c r="J7" s="69">
        <v>1.8</v>
      </c>
      <c r="K7" s="76">
        <f t="shared" ref="K7:K15" si="3">J7/100</f>
        <v>1.8000000000000002E-2</v>
      </c>
      <c r="L7" s="77">
        <f t="shared" ref="L7:L15" si="4">I7+K7</f>
        <v>0.19900000000000001</v>
      </c>
      <c r="M7" s="77">
        <f t="shared" ref="M7:M15" si="5">I7-K7</f>
        <v>0.16299999999999998</v>
      </c>
      <c r="Q7">
        <f>I7</f>
        <v>0.18099999999999999</v>
      </c>
      <c r="R7">
        <f>L7</f>
        <v>0.19900000000000001</v>
      </c>
      <c r="S7">
        <f>M7</f>
        <v>0.16299999999999998</v>
      </c>
    </row>
    <row r="8" spans="2:19">
      <c r="B8" s="84" t="s">
        <v>23</v>
      </c>
      <c r="C8" s="84"/>
      <c r="D8" s="84"/>
      <c r="E8" s="68">
        <v>7578</v>
      </c>
      <c r="F8" s="67">
        <v>1210</v>
      </c>
      <c r="G8" s="70">
        <v>1287</v>
      </c>
      <c r="H8" s="67">
        <v>496</v>
      </c>
      <c r="I8" s="64">
        <v>0.17</v>
      </c>
      <c r="J8" s="67">
        <v>5.9</v>
      </c>
      <c r="K8" s="74">
        <f t="shared" si="3"/>
        <v>5.9000000000000004E-2</v>
      </c>
      <c r="L8" s="2">
        <f t="shared" si="4"/>
        <v>0.22900000000000001</v>
      </c>
      <c r="M8" s="2">
        <f t="shared" si="5"/>
        <v>0.11100000000000002</v>
      </c>
    </row>
    <row r="9" spans="2:19">
      <c r="B9" s="100" t="s">
        <v>24</v>
      </c>
      <c r="C9" s="100"/>
      <c r="D9" s="100"/>
      <c r="E9" s="75">
        <v>83660</v>
      </c>
      <c r="F9" s="75">
        <v>1589</v>
      </c>
      <c r="G9" s="75">
        <v>11011</v>
      </c>
      <c r="H9" s="69">
        <v>1291</v>
      </c>
      <c r="I9" s="78">
        <v>0.13200000000000001</v>
      </c>
      <c r="J9" s="69">
        <v>1.5</v>
      </c>
      <c r="K9" s="76">
        <f t="shared" si="3"/>
        <v>1.4999999999999999E-2</v>
      </c>
      <c r="L9" s="77">
        <f t="shared" si="4"/>
        <v>0.14700000000000002</v>
      </c>
      <c r="M9" s="77">
        <f t="shared" si="5"/>
        <v>0.11700000000000001</v>
      </c>
      <c r="Q9">
        <f>I9</f>
        <v>0.13200000000000001</v>
      </c>
      <c r="R9">
        <f>L9</f>
        <v>0.14700000000000002</v>
      </c>
      <c r="S9">
        <f>M9</f>
        <v>0.11700000000000001</v>
      </c>
    </row>
    <row r="10" spans="2:19">
      <c r="B10" s="84" t="s">
        <v>25</v>
      </c>
      <c r="C10" s="84"/>
      <c r="D10" s="84"/>
      <c r="E10" s="70">
        <v>658</v>
      </c>
      <c r="F10" s="67">
        <v>330</v>
      </c>
      <c r="G10" s="70">
        <v>189</v>
      </c>
      <c r="H10" s="67">
        <v>142</v>
      </c>
      <c r="I10" s="64">
        <v>0.28699999999999998</v>
      </c>
      <c r="J10" s="67">
        <v>20.2</v>
      </c>
      <c r="K10" s="74">
        <f>J10/100</f>
        <v>0.20199999999999999</v>
      </c>
      <c r="L10" s="2">
        <f t="shared" si="4"/>
        <v>0.48899999999999999</v>
      </c>
      <c r="M10" s="2">
        <f t="shared" si="5"/>
        <v>8.4999999999999992E-2</v>
      </c>
    </row>
    <row r="11" spans="2:19">
      <c r="B11" s="84" t="s">
        <v>26</v>
      </c>
      <c r="C11" s="84"/>
      <c r="D11" s="84"/>
      <c r="E11" s="68">
        <v>101628</v>
      </c>
      <c r="F11" s="68">
        <v>5116</v>
      </c>
      <c r="G11" s="68">
        <v>16263</v>
      </c>
      <c r="H11" s="68">
        <v>2088</v>
      </c>
      <c r="I11" s="64">
        <v>0.16</v>
      </c>
      <c r="J11" s="67">
        <v>1.9</v>
      </c>
      <c r="K11" s="74">
        <f t="shared" si="3"/>
        <v>1.9E-2</v>
      </c>
      <c r="L11" s="2">
        <f t="shared" si="4"/>
        <v>0.17899999999999999</v>
      </c>
      <c r="M11" s="2">
        <f t="shared" si="5"/>
        <v>0.14100000000000001</v>
      </c>
    </row>
    <row r="12" spans="2:19">
      <c r="B12" s="84" t="s">
        <v>27</v>
      </c>
      <c r="C12" s="84"/>
      <c r="D12" s="84"/>
      <c r="E12" s="68">
        <v>82321</v>
      </c>
      <c r="F12" s="68">
        <v>5144</v>
      </c>
      <c r="G12" s="68">
        <v>7829</v>
      </c>
      <c r="H12" s="67">
        <v>1885</v>
      </c>
      <c r="I12" s="64">
        <v>9.5000000000000001E-2</v>
      </c>
      <c r="J12" s="67">
        <v>2.2999999999999998</v>
      </c>
      <c r="K12" s="74">
        <f t="shared" si="3"/>
        <v>2.3E-2</v>
      </c>
      <c r="L12" s="2">
        <f t="shared" si="4"/>
        <v>0.11799999999999999</v>
      </c>
      <c r="M12" s="2">
        <f t="shared" si="5"/>
        <v>7.2000000000000008E-2</v>
      </c>
    </row>
    <row r="13" spans="2:19">
      <c r="B13" s="84" t="s">
        <v>20</v>
      </c>
      <c r="C13" s="84"/>
      <c r="D13" s="84"/>
      <c r="E13" s="67">
        <v>413699</v>
      </c>
      <c r="F13" s="67">
        <v>714</v>
      </c>
      <c r="G13" s="67">
        <v>65377</v>
      </c>
      <c r="H13" s="67">
        <v>4091</v>
      </c>
      <c r="I13" s="67">
        <v>0.158</v>
      </c>
      <c r="J13" s="67">
        <v>1</v>
      </c>
      <c r="K13" s="74"/>
      <c r="L13" s="2"/>
      <c r="M13" s="2"/>
    </row>
    <row r="14" spans="2:19">
      <c r="B14" s="100" t="s">
        <v>28</v>
      </c>
      <c r="C14" s="100"/>
      <c r="D14" s="100"/>
      <c r="E14" s="75">
        <v>413699</v>
      </c>
      <c r="F14" s="69">
        <v>714</v>
      </c>
      <c r="G14" s="75">
        <v>65377</v>
      </c>
      <c r="H14" s="75">
        <v>4091</v>
      </c>
      <c r="I14" s="78">
        <v>0.158</v>
      </c>
      <c r="J14" s="69">
        <v>1</v>
      </c>
      <c r="K14" s="76">
        <f t="shared" si="3"/>
        <v>0.01</v>
      </c>
      <c r="L14" s="77">
        <f t="shared" si="4"/>
        <v>0.16800000000000001</v>
      </c>
      <c r="M14" s="77">
        <f t="shared" si="5"/>
        <v>0.14799999999999999</v>
      </c>
      <c r="Q14">
        <f>I14</f>
        <v>0.158</v>
      </c>
      <c r="R14">
        <f>L14</f>
        <v>0.16800000000000001</v>
      </c>
      <c r="S14">
        <f>M14</f>
        <v>0.14799999999999999</v>
      </c>
    </row>
    <row r="15" spans="2:19">
      <c r="B15" s="100" t="s">
        <v>29</v>
      </c>
      <c r="C15" s="100"/>
      <c r="D15" s="100"/>
      <c r="E15" s="75">
        <v>596086</v>
      </c>
      <c r="F15" s="75">
        <v>1190</v>
      </c>
      <c r="G15" s="75">
        <v>42929</v>
      </c>
      <c r="H15" s="75">
        <v>2665</v>
      </c>
      <c r="I15" s="78">
        <v>7.1999999999999995E-2</v>
      </c>
      <c r="J15" s="69">
        <v>0.4</v>
      </c>
      <c r="K15" s="76">
        <f t="shared" si="3"/>
        <v>4.0000000000000001E-3</v>
      </c>
      <c r="L15" s="77">
        <f t="shared" si="4"/>
        <v>7.5999999999999998E-2</v>
      </c>
      <c r="M15" s="77">
        <f t="shared" si="5"/>
        <v>6.7999999999999991E-2</v>
      </c>
      <c r="Q15">
        <f>I15</f>
        <v>7.1999999999999995E-2</v>
      </c>
      <c r="R15">
        <f>L15</f>
        <v>7.5999999999999998E-2</v>
      </c>
      <c r="S15">
        <f>M15</f>
        <v>6.7999999999999991E-2</v>
      </c>
    </row>
    <row r="17" spans="1:16">
      <c r="K17" s="73"/>
    </row>
    <row r="19" spans="1:16" s="25" customFormat="1" ht="10.199999999999999">
      <c r="B19" s="26"/>
      <c r="C19" s="26"/>
      <c r="E19" s="27"/>
      <c r="F19" s="28"/>
      <c r="G19" s="29"/>
      <c r="H19" s="29"/>
      <c r="I19" s="30"/>
      <c r="J19" s="30"/>
      <c r="K19" s="29"/>
      <c r="L19" s="31"/>
      <c r="M19" s="32"/>
      <c r="N19" s="33"/>
      <c r="P19" s="34" t="s">
        <v>38</v>
      </c>
    </row>
    <row r="20" spans="1:16" s="35" customFormat="1" ht="46.8">
      <c r="C20" s="36"/>
      <c r="E20" s="90" t="s">
        <v>36</v>
      </c>
      <c r="F20" s="91"/>
      <c r="G20" s="90" t="s">
        <v>39</v>
      </c>
      <c r="H20" s="92"/>
      <c r="I20" s="92"/>
      <c r="J20" s="92"/>
      <c r="K20" s="92"/>
      <c r="L20" s="91"/>
      <c r="M20" s="37" t="s">
        <v>40</v>
      </c>
      <c r="N20" s="37" t="s">
        <v>41</v>
      </c>
    </row>
    <row r="21" spans="1:16" s="35" customFormat="1" ht="16.8">
      <c r="E21" s="93" t="s">
        <v>42</v>
      </c>
      <c r="F21" s="95" t="s">
        <v>43</v>
      </c>
      <c r="G21" s="93" t="s">
        <v>44</v>
      </c>
      <c r="H21" s="86"/>
      <c r="I21" s="97" t="s">
        <v>45</v>
      </c>
      <c r="J21" s="98"/>
      <c r="K21" s="86" t="s">
        <v>46</v>
      </c>
      <c r="L21" s="99"/>
      <c r="M21" s="86" t="s">
        <v>47</v>
      </c>
      <c r="N21" s="88" t="s">
        <v>48</v>
      </c>
    </row>
    <row r="22" spans="1:16" s="35" customFormat="1" ht="28.2">
      <c r="A22" s="60" t="s">
        <v>49</v>
      </c>
      <c r="B22" s="60" t="s">
        <v>35</v>
      </c>
      <c r="C22" s="60" t="s">
        <v>50</v>
      </c>
      <c r="E22" s="94"/>
      <c r="F22" s="96"/>
      <c r="G22" s="38" t="s">
        <v>51</v>
      </c>
      <c r="H22" s="38" t="s">
        <v>52</v>
      </c>
      <c r="I22" s="39" t="s">
        <v>51</v>
      </c>
      <c r="J22" s="40" t="s">
        <v>52</v>
      </c>
      <c r="K22" s="38" t="s">
        <v>51</v>
      </c>
      <c r="L22" s="41" t="s">
        <v>52</v>
      </c>
      <c r="M22" s="87"/>
      <c r="N22" s="89"/>
    </row>
    <row r="23" spans="1:16" s="35" customFormat="1" ht="15">
      <c r="A23" s="61" t="s">
        <v>53</v>
      </c>
      <c r="B23" s="61" t="s">
        <v>54</v>
      </c>
      <c r="C23" s="61" t="s">
        <v>55</v>
      </c>
      <c r="D23" s="42"/>
      <c r="E23" s="43">
        <f t="shared" ref="E23:E28" si="6">(1.96/1.645)*C23</f>
        <v>6313.7021276595742</v>
      </c>
      <c r="F23" s="44">
        <f t="shared" ref="F23:F28" si="7">(2.576/1.645)*C23</f>
        <v>8298.0085106382976</v>
      </c>
      <c r="G23" s="45">
        <f t="shared" ref="G23:G28" si="8">B23-C23</f>
        <v>388954</v>
      </c>
      <c r="H23" s="45">
        <f t="shared" ref="H23:H28" si="9">B23+C23</f>
        <v>399552</v>
      </c>
      <c r="I23" s="46">
        <f t="shared" ref="I23:I28" si="10">B23-E23</f>
        <v>387939.29787234042</v>
      </c>
      <c r="J23" s="47">
        <f t="shared" ref="J23:J28" si="11">B23+E23</f>
        <v>400566.70212765958</v>
      </c>
      <c r="K23" s="45">
        <f t="shared" ref="K23:K28" si="12">B23-F23</f>
        <v>385954.99148936168</v>
      </c>
      <c r="L23" s="48">
        <f t="shared" ref="L23:L28" si="13">B23+F23</f>
        <v>402551.00851063832</v>
      </c>
      <c r="M23" s="49">
        <f t="shared" ref="M23:M28" si="14">C23/1.645</f>
        <v>3221.2765957446809</v>
      </c>
      <c r="N23" s="50">
        <f t="shared" ref="N23:N28" si="15">(M23/B23)</f>
        <v>8.1705823310023792E-3</v>
      </c>
    </row>
    <row r="24" spans="1:16" s="35" customFormat="1" ht="15">
      <c r="A24" s="62" t="s">
        <v>5</v>
      </c>
      <c r="B24" s="62">
        <f>G9</f>
        <v>11011</v>
      </c>
      <c r="C24" s="63">
        <f>H9</f>
        <v>1291</v>
      </c>
      <c r="D24" s="51"/>
      <c r="E24" s="52">
        <f t="shared" si="6"/>
        <v>1538.2127659574467</v>
      </c>
      <c r="F24" s="53">
        <f t="shared" si="7"/>
        <v>2021.6510638297873</v>
      </c>
      <c r="G24" s="54">
        <f t="shared" si="8"/>
        <v>9720</v>
      </c>
      <c r="H24" s="54">
        <f t="shared" si="9"/>
        <v>12302</v>
      </c>
      <c r="I24" s="55">
        <f t="shared" si="10"/>
        <v>9472.7872340425529</v>
      </c>
      <c r="J24" s="56">
        <f t="shared" si="11"/>
        <v>12549.212765957447</v>
      </c>
      <c r="K24" s="54">
        <f t="shared" si="12"/>
        <v>8989.3489361702123</v>
      </c>
      <c r="L24" s="57">
        <f t="shared" si="13"/>
        <v>13032.651063829788</v>
      </c>
      <c r="M24" s="58">
        <f>C24/1.645</f>
        <v>784.80243161094222</v>
      </c>
      <c r="N24" s="59">
        <f t="shared" si="15"/>
        <v>7.1274401199794946E-2</v>
      </c>
    </row>
    <row r="25" spans="1:16" s="35" customFormat="1" ht="15">
      <c r="A25" s="62" t="s">
        <v>4</v>
      </c>
      <c r="B25" s="62">
        <f>G7</f>
        <v>17811</v>
      </c>
      <c r="C25" s="63">
        <f>H7</f>
        <v>1815</v>
      </c>
      <c r="D25" s="51"/>
      <c r="E25" s="52">
        <f t="shared" si="6"/>
        <v>2162.5531914893618</v>
      </c>
      <c r="F25" s="53">
        <f t="shared" si="7"/>
        <v>2842.2127659574467</v>
      </c>
      <c r="G25" s="54">
        <f t="shared" si="8"/>
        <v>15996</v>
      </c>
      <c r="H25" s="54">
        <f t="shared" si="9"/>
        <v>19626</v>
      </c>
      <c r="I25" s="55">
        <f t="shared" si="10"/>
        <v>15648.446808510638</v>
      </c>
      <c r="J25" s="56">
        <f t="shared" si="11"/>
        <v>19973.553191489362</v>
      </c>
      <c r="K25" s="54">
        <f t="shared" si="12"/>
        <v>14968.787234042553</v>
      </c>
      <c r="L25" s="57">
        <f t="shared" si="13"/>
        <v>20653.212765957447</v>
      </c>
      <c r="M25" s="58">
        <f t="shared" si="14"/>
        <v>1103.3434650455927</v>
      </c>
      <c r="N25" s="59">
        <f t="shared" si="15"/>
        <v>6.1947305880949564E-2</v>
      </c>
    </row>
    <row r="26" spans="1:16" s="35" customFormat="1" ht="15">
      <c r="A26" s="62" t="s">
        <v>2</v>
      </c>
      <c r="B26" s="62">
        <f>G14</f>
        <v>65377</v>
      </c>
      <c r="C26" s="62">
        <f>H14</f>
        <v>4091</v>
      </c>
      <c r="D26" s="51"/>
      <c r="E26" s="52">
        <f t="shared" si="6"/>
        <v>4874.3829787234044</v>
      </c>
      <c r="F26" s="53">
        <f t="shared" si="7"/>
        <v>6406.3319148936171</v>
      </c>
      <c r="G26" s="54">
        <f t="shared" si="8"/>
        <v>61286</v>
      </c>
      <c r="H26" s="54">
        <f t="shared" si="9"/>
        <v>69468</v>
      </c>
      <c r="I26" s="55">
        <f t="shared" si="10"/>
        <v>60502.617021276594</v>
      </c>
      <c r="J26" s="56">
        <f t="shared" si="11"/>
        <v>70251.382978723399</v>
      </c>
      <c r="K26" s="54">
        <f t="shared" si="12"/>
        <v>58970.668085106387</v>
      </c>
      <c r="L26" s="57">
        <f t="shared" si="13"/>
        <v>71783.331914893613</v>
      </c>
      <c r="M26" s="58">
        <f t="shared" si="14"/>
        <v>2486.9300911854102</v>
      </c>
      <c r="N26" s="59">
        <f t="shared" si="15"/>
        <v>3.8039831916200043E-2</v>
      </c>
    </row>
    <row r="27" spans="1:16" s="35" customFormat="1" ht="15">
      <c r="A27" s="62" t="s">
        <v>56</v>
      </c>
      <c r="B27" s="62">
        <f>G15</f>
        <v>42929</v>
      </c>
      <c r="C27" s="63">
        <f>H15</f>
        <v>2665</v>
      </c>
      <c r="D27" s="51"/>
      <c r="E27" s="52">
        <f t="shared" si="6"/>
        <v>3175.3191489361702</v>
      </c>
      <c r="F27" s="53">
        <f t="shared" si="7"/>
        <v>4173.2765957446809</v>
      </c>
      <c r="G27" s="54">
        <f t="shared" si="8"/>
        <v>40264</v>
      </c>
      <c r="H27" s="54">
        <f t="shared" si="9"/>
        <v>45594</v>
      </c>
      <c r="I27" s="55">
        <f t="shared" si="10"/>
        <v>39753.680851063829</v>
      </c>
      <c r="J27" s="56">
        <f t="shared" si="11"/>
        <v>46104.319148936171</v>
      </c>
      <c r="K27" s="54">
        <f t="shared" si="12"/>
        <v>38755.723404255317</v>
      </c>
      <c r="L27" s="57">
        <f t="shared" si="13"/>
        <v>47102.276595744683</v>
      </c>
      <c r="M27" s="58">
        <f t="shared" si="14"/>
        <v>1620.0607902735562</v>
      </c>
      <c r="N27" s="59">
        <f t="shared" si="15"/>
        <v>3.7738144151355874E-2</v>
      </c>
    </row>
    <row r="28" spans="1:16" s="35" customFormat="1" ht="15">
      <c r="A28" s="62"/>
      <c r="B28" s="62"/>
      <c r="C28" s="62"/>
      <c r="D28" s="51"/>
      <c r="E28" s="52">
        <f t="shared" si="6"/>
        <v>0</v>
      </c>
      <c r="F28" s="53">
        <f t="shared" si="7"/>
        <v>0</v>
      </c>
      <c r="G28" s="54">
        <f t="shared" si="8"/>
        <v>0</v>
      </c>
      <c r="H28" s="54">
        <f t="shared" si="9"/>
        <v>0</v>
      </c>
      <c r="I28" s="55">
        <f t="shared" si="10"/>
        <v>0</v>
      </c>
      <c r="J28" s="56">
        <f t="shared" si="11"/>
        <v>0</v>
      </c>
      <c r="K28" s="54">
        <f t="shared" si="12"/>
        <v>0</v>
      </c>
      <c r="L28" s="57">
        <f t="shared" si="13"/>
        <v>0</v>
      </c>
      <c r="M28" s="58">
        <f t="shared" si="14"/>
        <v>0</v>
      </c>
      <c r="N28" s="59" t="e">
        <f t="shared" si="15"/>
        <v>#DIV/0!</v>
      </c>
    </row>
    <row r="33" spans="1:1" ht="14.4">
      <c r="A33" t="s">
        <v>68</v>
      </c>
    </row>
  </sheetData>
  <mergeCells count="22">
    <mergeCell ref="B13:D13"/>
    <mergeCell ref="B5:D5"/>
    <mergeCell ref="B6:D6"/>
    <mergeCell ref="B7:D7"/>
    <mergeCell ref="B8:D8"/>
    <mergeCell ref="B9:D9"/>
    <mergeCell ref="B4:D4"/>
    <mergeCell ref="B1:D1"/>
    <mergeCell ref="M21:M22"/>
    <mergeCell ref="N21:N22"/>
    <mergeCell ref="E20:F20"/>
    <mergeCell ref="G20:L20"/>
    <mergeCell ref="E21:E22"/>
    <mergeCell ref="F21:F22"/>
    <mergeCell ref="G21:H21"/>
    <mergeCell ref="I21:J21"/>
    <mergeCell ref="K21:L21"/>
    <mergeCell ref="B10:D10"/>
    <mergeCell ref="B14:D14"/>
    <mergeCell ref="B15:D15"/>
    <mergeCell ref="B11:D11"/>
    <mergeCell ref="B12:D12"/>
  </mergeCells>
  <conditionalFormatting sqref="N23:N28">
    <cfRule type="cellIs" dxfId="0" priority="1" operator="greaterThan">
      <formula>0.15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Estimates</vt:lpstr>
      <vt:lpstr>Margin of Error Data</vt:lpstr>
      <vt:lpstr>Reliability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cp:lastPrinted>2016-09-15T17:19:50Z</cp:lastPrinted>
  <dcterms:created xsi:type="dcterms:W3CDTF">2013-12-11T21:06:04Z</dcterms:created>
  <dcterms:modified xsi:type="dcterms:W3CDTF">2022-06-24T22:34:12Z</dcterms:modified>
</cp:coreProperties>
</file>