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Drive Alone\For Web\"/>
    </mc:Choice>
  </mc:AlternateContent>
  <xr:revisionPtr revIDLastSave="0" documentId="13_ncr:1_{910BA031-7F0D-4393-86F9-EE6760AF7D67}" xr6:coauthVersionLast="47" xr6:coauthVersionMax="47" xr10:uidLastSave="{00000000-0000-0000-0000-000000000000}"/>
  <bookViews>
    <workbookView xWindow="22932" yWindow="-108" windowWidth="20376" windowHeight="12360" tabRatio="658" xr2:uid="{00000000-000D-0000-FFFF-FFFF00000000}"/>
  </bookViews>
  <sheets>
    <sheet name="Percent who Drove Alone" sheetId="1" r:id="rId1"/>
    <sheet name="For Main Graph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5" l="1"/>
  <c r="N41" i="5"/>
  <c r="N42" i="5"/>
  <c r="N43" i="5"/>
  <c r="N44" i="5"/>
  <c r="N39" i="5"/>
  <c r="X34" i="5"/>
  <c r="W34" i="5"/>
  <c r="X33" i="5"/>
  <c r="W33" i="5"/>
  <c r="X32" i="5"/>
  <c r="W32" i="5"/>
  <c r="X31" i="5"/>
  <c r="W31" i="5"/>
  <c r="X30" i="5"/>
  <c r="W30" i="5"/>
  <c r="X29" i="5"/>
  <c r="X42" i="5" s="1"/>
  <c r="W29" i="5"/>
  <c r="W42" i="5" s="1"/>
  <c r="T34" i="5" l="1"/>
  <c r="S34" i="5"/>
  <c r="S44" i="5" s="1"/>
  <c r="T33" i="5"/>
  <c r="S33" i="5"/>
  <c r="S43" i="5" s="1"/>
  <c r="T32" i="5"/>
  <c r="S32" i="5"/>
  <c r="S42" i="5" s="1"/>
  <c r="T31" i="5"/>
  <c r="S31" i="5"/>
  <c r="S41" i="5" s="1"/>
  <c r="T30" i="5"/>
  <c r="S30" i="5"/>
  <c r="S40" i="5" s="1"/>
  <c r="V48" i="5" s="1"/>
  <c r="T29" i="5"/>
  <c r="S29" i="5"/>
  <c r="S39" i="5" l="1"/>
  <c r="T39" i="5" s="1"/>
  <c r="W40" i="5"/>
  <c r="X40" i="5"/>
  <c r="T43" i="5"/>
  <c r="T44" i="5"/>
  <c r="T40" i="5"/>
  <c r="W48" i="5" s="1"/>
  <c r="T41" i="5"/>
  <c r="T42" i="5"/>
  <c r="I39" i="5" l="1"/>
  <c r="J39" i="5" s="1"/>
  <c r="I40" i="5"/>
  <c r="J40" i="5" s="1"/>
  <c r="I41" i="5"/>
  <c r="J41" i="5" s="1"/>
  <c r="I42" i="5"/>
  <c r="J42" i="5" s="1"/>
  <c r="I43" i="5"/>
  <c r="J43" i="5" s="1"/>
  <c r="I44" i="5"/>
  <c r="J44" i="5" s="1"/>
  <c r="G39" i="5"/>
  <c r="Y48" i="5" l="1"/>
  <c r="Z40" i="5" l="1"/>
  <c r="Z42" i="5" s="1"/>
  <c r="K39" i="5" l="1"/>
  <c r="L39" i="5" s="1"/>
  <c r="K44" i="5"/>
  <c r="L44" i="5" s="1"/>
  <c r="K42" i="5"/>
  <c r="L42" i="5" s="1"/>
  <c r="K40" i="5"/>
  <c r="L40" i="5" s="1"/>
  <c r="K41" i="5"/>
  <c r="L41" i="5" s="1"/>
  <c r="K43" i="5"/>
  <c r="L43" i="5" s="1"/>
  <c r="E42" i="5"/>
  <c r="G42" i="5" l="1"/>
  <c r="H42" i="5" s="1"/>
  <c r="C42" i="5"/>
  <c r="G44" i="5" l="1"/>
  <c r="H44" i="5" s="1"/>
  <c r="G40" i="5"/>
  <c r="G41" i="5"/>
  <c r="H41" i="5" s="1"/>
  <c r="G43" i="5"/>
  <c r="H43" i="5" s="1"/>
  <c r="E39" i="5"/>
  <c r="V50" i="5" l="1"/>
  <c r="Z48" i="5" s="1"/>
  <c r="H40" i="5"/>
  <c r="W50" i="5" s="1"/>
  <c r="Y50" i="5" s="1"/>
  <c r="E40" i="5"/>
  <c r="E41" i="5"/>
  <c r="E43" i="5"/>
  <c r="E44" i="5"/>
  <c r="C40" i="5"/>
  <c r="C41" i="5"/>
  <c r="C43" i="5"/>
  <c r="C44" i="5"/>
  <c r="C39" i="5"/>
  <c r="Z50" i="5" l="1"/>
  <c r="Y54" i="5" s="1"/>
  <c r="Y52" i="5" l="1"/>
  <c r="Y5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LucasC</author>
  </authors>
  <commentList>
    <comment ref="V38" authorId="0" shapeId="0" xr:uid="{00000000-0006-0000-0100-000001000000}">
      <text>
        <r>
          <rPr>
            <sz val="10"/>
            <color indexed="81"/>
            <rFont val="Tahoma"/>
            <family val="2"/>
          </rPr>
          <t>E.g., the ratio of females living alone to males living alone</t>
        </r>
      </text>
    </comment>
  </commentList>
</comments>
</file>

<file path=xl/sharedStrings.xml><?xml version="1.0" encoding="utf-8"?>
<sst xmlns="http://schemas.openxmlformats.org/spreadsheetml/2006/main" count="160" uniqueCount="75">
  <si>
    <t>Austin</t>
  </si>
  <si>
    <t>Bastrop</t>
  </si>
  <si>
    <t xml:space="preserve">Travis </t>
  </si>
  <si>
    <t>Caldwell</t>
  </si>
  <si>
    <t>Hays</t>
  </si>
  <si>
    <t>Williamson</t>
  </si>
  <si>
    <t>Texas</t>
  </si>
  <si>
    <t>USA</t>
  </si>
  <si>
    <t>% who drove alone</t>
  </si>
  <si>
    <t/>
  </si>
  <si>
    <t>Austin city, Texas</t>
  </si>
  <si>
    <t>Total:</t>
  </si>
  <si>
    <t>Estimate</t>
  </si>
  <si>
    <t>Margin of Error</t>
  </si>
  <si>
    <t xml:space="preserve">    Drove alone</t>
  </si>
  <si>
    <t xml:space="preserve">    Carpooled:</t>
  </si>
  <si>
    <t xml:space="preserve">  Public transportation (excluding taxicab):</t>
  </si>
  <si>
    <t xml:space="preserve">  Bicycle</t>
  </si>
  <si>
    <t xml:space="preserve">  Walked</t>
  </si>
  <si>
    <t xml:space="preserve">  Taxicab</t>
  </si>
  <si>
    <t xml:space="preserve">  Motorcycle</t>
  </si>
  <si>
    <t xml:space="preserve">  Other means</t>
  </si>
  <si>
    <t xml:space="preserve">  Worked at home</t>
  </si>
  <si>
    <t>MSA</t>
  </si>
  <si>
    <t>United States</t>
  </si>
  <si>
    <t>Travis County, Texas</t>
  </si>
  <si>
    <t>Williamson County, Texas</t>
  </si>
  <si>
    <t>Austin-Round Rock, TX Metro Area</t>
  </si>
  <si>
    <t xml:space="preserve">  Car, truck, or van:</t>
  </si>
  <si>
    <t xml:space="preserve">      In 2-person carpool</t>
  </si>
  <si>
    <t xml:space="preserve">      In 3-person carpool</t>
  </si>
  <si>
    <t xml:space="preserve">      In 4-person carpool</t>
  </si>
  <si>
    <t xml:space="preserve">      In 5- or 6-person carpool</t>
  </si>
  <si>
    <t xml:space="preserve">      In 7-or-more-person carpool</t>
  </si>
  <si>
    <t xml:space="preserve">    Bus or trolley bus</t>
  </si>
  <si>
    <t xml:space="preserve">    Streetcar or trolley car (carro publico in Puerto Rico)</t>
  </si>
  <si>
    <t xml:space="preserve">    Subway or elevated</t>
  </si>
  <si>
    <t xml:space="preserve">    Railroad</t>
  </si>
  <si>
    <t xml:space="preserve">    Ferryboat</t>
  </si>
  <si>
    <t>959,111</t>
  </si>
  <si>
    <t>Austin MSA</t>
  </si>
  <si>
    <t>Drive Alone</t>
  </si>
  <si>
    <t>Total</t>
  </si>
  <si>
    <t>MOE</t>
  </si>
  <si>
    <t>% drive alone</t>
  </si>
  <si>
    <t>Calculating MOEs for Derived Ratios</t>
  </si>
  <si>
    <t>when the numerator of a proportion is NOT a subset of the denominator</t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</si>
  <si>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num.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</si>
  <si>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num.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</si>
  <si>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num.</t>
    </r>
  </si>
  <si>
    <t>Estimated Ratio</t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</si>
  <si>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denom.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</si>
  <si>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denom.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</si>
  <si>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denom.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</si>
  <si>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ratio</t>
    </r>
  </si>
  <si>
    <t>Drove Alone</t>
  </si>
  <si>
    <t>Source: Table B08301: MEANS OF TRANSPORTATION TO WORK - Universe: Workers 16 years and over, ACS 1-Year Estimates</t>
  </si>
  <si>
    <t>Determining Statistical Significance</t>
  </si>
  <si>
    <t>when comparing two estimates and testing for significance</t>
  </si>
  <si>
    <r>
      <t>Estimate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</si>
  <si>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</si>
  <si>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SE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</si>
  <si>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Difference (E</t>
    </r>
    <r>
      <rPr>
        <vertAlign val="subscript"/>
        <sz val="12"/>
        <color theme="1"/>
        <rFont val="Tw Cen MT"/>
        <family val="2"/>
        <scheme val="minor"/>
      </rPr>
      <t>1</t>
    </r>
    <r>
      <rPr>
        <sz val="12"/>
        <color theme="1"/>
        <rFont val="Tw Cen MT"/>
        <family val="2"/>
        <scheme val="minor"/>
      </rPr>
      <t>-E</t>
    </r>
    <r>
      <rPr>
        <vertAlign val="subscript"/>
        <sz val="12"/>
        <color theme="1"/>
        <rFont val="Tw Cen MT"/>
        <family val="2"/>
        <scheme val="minor"/>
      </rPr>
      <t>2</t>
    </r>
    <r>
      <rPr>
        <sz val="12"/>
        <color theme="1"/>
        <rFont val="Tw Cen MT"/>
        <family val="2"/>
        <scheme val="minor"/>
      </rPr>
      <t>)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</si>
  <si>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#2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</si>
  <si>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#2</t>
    </r>
  </si>
  <si>
    <r>
      <t>SE</t>
    </r>
    <r>
      <rPr>
        <vertAlign val="subscript"/>
        <sz val="12"/>
        <color theme="1"/>
        <rFont val="Tw Cen MT"/>
        <family val="2"/>
        <scheme val="minor"/>
      </rPr>
      <t>#2</t>
    </r>
  </si>
  <si>
    <t>Test Value</t>
  </si>
  <si>
    <t>90-percent confidence level:</t>
  </si>
  <si>
    <t>95-percent confidence level:</t>
  </si>
  <si>
    <t>99-percent confidence level:</t>
  </si>
  <si>
    <t>Hays County</t>
  </si>
  <si>
    <t>https://data.census.gov/cedsci/table?q=b08301&amp;g=0100000US_0400000US48_0500000US48453,48491_1600000US4805000_310M500US12420&amp;tid=ACSDT1Y2019.B08301&amp;hidePreview=true</t>
  </si>
  <si>
    <t>2020*</t>
  </si>
  <si>
    <t>For more information please read the announcement, available at https://www.census.gov/newsroom/press-releases/2021/changes-2020-acs-1-year.html</t>
  </si>
  <si>
    <t>* The US Census Bureau did not release 2020 ACS 1-Year Data. Without the  data from the USCB, commuting mode rates were not possible to determine. The graph depicts the median between the 2019 and 2021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</si>
</sst>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"/>
    <numFmt numFmtId="167" formatCode="#,##0.00000"/>
    <numFmt numFmtId="168" formatCode="0.0%"/>
  </numFmts>
  <fonts count="1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0"/>
      <color indexed="8"/>
      <name val="SansSerif"/>
    </font>
    <font>
      <b/>
      <i/>
      <sz val="12"/>
      <color theme="0"/>
      <name val="Tw Cen MT"/>
      <family val="2"/>
      <scheme val="minor"/>
    </font>
    <font>
      <sz val="10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vertAlign val="subscript"/>
      <sz val="12"/>
      <color theme="1"/>
      <name val="Tw Cen MT"/>
      <family val="2"/>
      <scheme val="minor"/>
    </font>
    <font>
      <sz val="12"/>
      <name val="Tw Cen MT"/>
      <family val="2"/>
      <scheme val="minor"/>
    </font>
    <font>
      <b/>
      <sz val="12"/>
      <color theme="1"/>
      <name val="Tw Cen MT"/>
      <family val="2"/>
      <scheme val="minor"/>
    </font>
    <font>
      <sz val="10"/>
      <color indexed="81"/>
      <name val="Tahoma"/>
      <family val="2"/>
    </font>
    <font>
      <i/>
      <sz val="12"/>
      <color theme="1"/>
      <name val="Tw Cen M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9" fontId="0" fillId="0" borderId="0" xfId="2" applyFont="1"/>
    <xf numFmtId="164" fontId="0" fillId="0" borderId="0" xfId="1" applyNumberFormat="1" applyFont="1"/>
    <xf numFmtId="3" fontId="0" fillId="0" borderId="0" xfId="0" applyNumberFormat="1"/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3" fontId="0" fillId="0" borderId="0" xfId="1" applyNumberFormat="1" applyFont="1"/>
    <xf numFmtId="0" fontId="2" fillId="2" borderId="2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9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0" fillId="6" borderId="0" xfId="0" applyFill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5" fillId="5" borderId="0" xfId="0" applyFont="1" applyFill="1"/>
    <xf numFmtId="3" fontId="7" fillId="5" borderId="0" xfId="0" applyNumberFormat="1" applyFont="1" applyFill="1"/>
    <xf numFmtId="3" fontId="5" fillId="5" borderId="0" xfId="0" applyNumberFormat="1" applyFont="1" applyFill="1"/>
    <xf numFmtId="0" fontId="5" fillId="0" borderId="0" xfId="0" applyFont="1" applyAlignment="1">
      <alignment horizontal="center" wrapText="1"/>
    </xf>
    <xf numFmtId="166" fontId="5" fillId="5" borderId="0" xfId="0" applyNumberFormat="1" applyFont="1" applyFill="1" applyAlignment="1">
      <alignment horizontal="right"/>
    </xf>
    <xf numFmtId="4" fontId="5" fillId="5" borderId="0" xfId="0" applyNumberFormat="1" applyFont="1" applyFill="1" applyAlignment="1">
      <alignment horizontal="right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wrapText="1"/>
    </xf>
    <xf numFmtId="4" fontId="5" fillId="0" borderId="0" xfId="0" applyNumberFormat="1" applyFont="1"/>
    <xf numFmtId="167" fontId="5" fillId="0" borderId="0" xfId="0" applyNumberFormat="1" applyFont="1"/>
    <xf numFmtId="2" fontId="5" fillId="0" borderId="0" xfId="0" applyNumberFormat="1" applyFont="1"/>
    <xf numFmtId="168" fontId="0" fillId="0" borderId="0" xfId="2" applyNumberFormat="1" applyFont="1"/>
    <xf numFmtId="10" fontId="0" fillId="0" borderId="0" xfId="2" applyNumberFormat="1" applyFont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indent="1"/>
    </xf>
    <xf numFmtId="0" fontId="4" fillId="4" borderId="0" xfId="0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578537"/>
      <color rgb="FF355EA9"/>
      <color rgb="FFC89800"/>
      <color rgb="FF9E7800"/>
      <color rgb="FF686868"/>
      <color rgb="FFC85C12"/>
      <color rgb="FF2A69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Percent Who</a:t>
            </a:r>
            <a:r>
              <a:rPr lang="en-US" baseline="0">
                <a:solidFill>
                  <a:schemeClr val="tx1"/>
                </a:solidFill>
              </a:rPr>
              <a:t> Drive Alone to Work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7171296296296296"/>
          <c:w val="0.67943285214348204"/>
          <c:h val="0.69195137066200063"/>
        </c:manualLayout>
      </c:layout>
      <c:lineChart>
        <c:grouping val="standard"/>
        <c:varyColors val="0"/>
        <c:ser>
          <c:idx val="0"/>
          <c:order val="0"/>
          <c:tx>
            <c:strRef>
              <c:f>'Percent who Drove Alone'!$C$5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strRef>
              <c:f>'Percent who Drove Alone'!$D$4:$P$4</c:f>
              <c:strCache>
                <c:ptCount val="1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2020*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'Percent who Drove Alone'!$D$5:$J$5</c:f>
              <c:numCache>
                <c:formatCode>0%</c:formatCode>
                <c:ptCount val="7"/>
                <c:pt idx="0">
                  <c:v>0.75221738808830552</c:v>
                </c:pt>
                <c:pt idx="1">
                  <c:v>0.75095645477388173</c:v>
                </c:pt>
                <c:pt idx="2">
                  <c:v>0.74578630996222295</c:v>
                </c:pt>
                <c:pt idx="3">
                  <c:v>0.73252363546398225</c:v>
                </c:pt>
                <c:pt idx="4">
                  <c:v>0.74</c:v>
                </c:pt>
                <c:pt idx="5">
                  <c:v>0.79</c:v>
                </c:pt>
                <c:pt idx="6">
                  <c:v>0.72400778751216799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A-41C3-BD48-4C55D20438CB}"/>
            </c:ext>
          </c:extLst>
        </c:ser>
        <c:ser>
          <c:idx val="4"/>
          <c:order val="1"/>
          <c:tx>
            <c:strRef>
              <c:f>'Percent who Drove Alone'!$C$6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'Percent who Drove Alone'!$D$4:$P$4</c:f>
              <c:strCache>
                <c:ptCount val="1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2020*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'Percent who Drove Alone'!$D$6:$J$6</c:f>
              <c:numCache>
                <c:formatCode>0%</c:formatCode>
                <c:ptCount val="7"/>
                <c:pt idx="0">
                  <c:v>0.7713100986225786</c:v>
                </c:pt>
                <c:pt idx="1">
                  <c:v>0.76582558788862776</c:v>
                </c:pt>
                <c:pt idx="2">
                  <c:v>0.76924526751755495</c:v>
                </c:pt>
                <c:pt idx="3">
                  <c:v>0.76042924435339931</c:v>
                </c:pt>
                <c:pt idx="4">
                  <c:v>0.77</c:v>
                </c:pt>
                <c:pt idx="5">
                  <c:v>0.82</c:v>
                </c:pt>
                <c:pt idx="6">
                  <c:v>0.74546759112776451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A-41C3-BD48-4C55D20438CB}"/>
            </c:ext>
          </c:extLst>
        </c:ser>
        <c:ser>
          <c:idx val="5"/>
          <c:order val="2"/>
          <c:tx>
            <c:strRef>
              <c:f>'Percent who Drove Alone'!$C$7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'Percent who Drove Alone'!$D$4:$P$4</c:f>
              <c:strCache>
                <c:ptCount val="1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2020*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'Percent who Drove Alone'!$D$7:$J$7</c:f>
              <c:numCache>
                <c:formatCode>0%</c:formatCode>
                <c:ptCount val="7"/>
                <c:pt idx="0">
                  <c:v>0.80163588168623945</c:v>
                </c:pt>
                <c:pt idx="1">
                  <c:v>0.80392941913635774</c:v>
                </c:pt>
                <c:pt idx="2">
                  <c:v>0.80799355309296961</c:v>
                </c:pt>
                <c:pt idx="3">
                  <c:v>0.80535650696955152</c:v>
                </c:pt>
                <c:pt idx="4">
                  <c:v>0.81</c:v>
                </c:pt>
                <c:pt idx="5">
                  <c:v>0.84</c:v>
                </c:pt>
                <c:pt idx="6">
                  <c:v>0.8014305506636531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A-41C3-BD48-4C55D20438CB}"/>
            </c:ext>
          </c:extLst>
        </c:ser>
        <c:ser>
          <c:idx val="6"/>
          <c:order val="3"/>
          <c:tx>
            <c:strRef>
              <c:f>'Percent who Drove Alone'!$C$8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'Percent who Drove Alone'!$D$4:$P$4</c:f>
              <c:strCache>
                <c:ptCount val="1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2020*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</c:strCache>
            </c:strRef>
          </c:cat>
          <c:val>
            <c:numRef>
              <c:f>'Percent who Drove Alone'!$D$8:$J$8</c:f>
              <c:numCache>
                <c:formatCode>0%</c:formatCode>
                <c:ptCount val="7"/>
                <c:pt idx="0">
                  <c:v>0.76437742407742104</c:v>
                </c:pt>
                <c:pt idx="1">
                  <c:v>0.76455019365684196</c:v>
                </c:pt>
                <c:pt idx="2">
                  <c:v>0.76573161782948918</c:v>
                </c:pt>
                <c:pt idx="3">
                  <c:v>0.76322134134745823</c:v>
                </c:pt>
                <c:pt idx="4">
                  <c:v>0.76</c:v>
                </c:pt>
                <c:pt idx="5">
                  <c:v>0.78</c:v>
                </c:pt>
                <c:pt idx="6">
                  <c:v>0.7592221682615109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DA-41C3-BD48-4C55D2043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433904"/>
        <c:axId val="442434296"/>
      </c:lineChart>
      <c:catAx>
        <c:axId val="44243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434296"/>
        <c:crosses val="autoZero"/>
        <c:auto val="1"/>
        <c:lblAlgn val="ctr"/>
        <c:lblOffset val="100"/>
        <c:noMultiLvlLbl val="0"/>
      </c:catAx>
      <c:valAx>
        <c:axId val="44243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43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133202099737517"/>
          <c:y val="0.10995261009040537"/>
          <c:w val="0.24178040244969379"/>
          <c:h val="0.82523257509477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US"/>
              <a:t>Percent Who Drive Alone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7171296296296296"/>
          <c:w val="0.91554384756856744"/>
          <c:h val="0.59569632886736235"/>
        </c:manualLayout>
      </c:layout>
      <c:lineChart>
        <c:grouping val="standard"/>
        <c:varyColors val="0"/>
        <c:ser>
          <c:idx val="0"/>
          <c:order val="0"/>
          <c:tx>
            <c:strRef>
              <c:f>'Percent who Drove Alone'!$C$5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'Percent who Drove Alone'!$D$4:$L$4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2020*</c:v>
                </c:pt>
                <c:pt idx="8">
                  <c:v>2021</c:v>
                </c:pt>
              </c:strCache>
            </c:strRef>
          </c:cat>
          <c:val>
            <c:numRef>
              <c:f>'Percent who Drove Alone'!$D$5:$L$5</c:f>
              <c:numCache>
                <c:formatCode>0%</c:formatCode>
                <c:ptCount val="9"/>
                <c:pt idx="0">
                  <c:v>0.75221738808830552</c:v>
                </c:pt>
                <c:pt idx="1">
                  <c:v>0.75095645477388173</c:v>
                </c:pt>
                <c:pt idx="2">
                  <c:v>0.74578630996222295</c:v>
                </c:pt>
                <c:pt idx="3">
                  <c:v>0.73252363546398225</c:v>
                </c:pt>
                <c:pt idx="4">
                  <c:v>0.74</c:v>
                </c:pt>
                <c:pt idx="5">
                  <c:v>0.79</c:v>
                </c:pt>
                <c:pt idx="6">
                  <c:v>0.72400778751216799</c:v>
                </c:pt>
                <c:pt idx="8">
                  <c:v>0.52965256696413321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B60-9D21-5E738B5A4DF7}"/>
            </c:ext>
          </c:extLst>
        </c:ser>
        <c:ser>
          <c:idx val="4"/>
          <c:order val="1"/>
          <c:tx>
            <c:strRef>
              <c:f>'Percent who Drove Alone'!$C$6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'Percent who Drove Alone'!$D$4:$L$4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2020*</c:v>
                </c:pt>
                <c:pt idx="8">
                  <c:v>2021</c:v>
                </c:pt>
              </c:strCache>
            </c:strRef>
          </c:cat>
          <c:val>
            <c:numRef>
              <c:f>'Percent who Drove Alone'!$D$6:$L$6</c:f>
              <c:numCache>
                <c:formatCode>0%</c:formatCode>
                <c:ptCount val="9"/>
                <c:pt idx="0">
                  <c:v>0.7713100986225786</c:v>
                </c:pt>
                <c:pt idx="1">
                  <c:v>0.76582558788862776</c:v>
                </c:pt>
                <c:pt idx="2">
                  <c:v>0.76924526751755495</c:v>
                </c:pt>
                <c:pt idx="3">
                  <c:v>0.76042924435339931</c:v>
                </c:pt>
                <c:pt idx="4">
                  <c:v>0.77</c:v>
                </c:pt>
                <c:pt idx="5">
                  <c:v>0.82</c:v>
                </c:pt>
                <c:pt idx="6">
                  <c:v>0.74546759112776451</c:v>
                </c:pt>
                <c:pt idx="8">
                  <c:v>0.5709997504485983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B60-9D21-5E738B5A4DF7}"/>
            </c:ext>
          </c:extLst>
        </c:ser>
        <c:ser>
          <c:idx val="5"/>
          <c:order val="2"/>
          <c:tx>
            <c:strRef>
              <c:f>'Percent who Drove Alone'!$C$7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'Percent who Drove Alone'!$D$4:$L$4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2020*</c:v>
                </c:pt>
                <c:pt idx="8">
                  <c:v>2021</c:v>
                </c:pt>
              </c:strCache>
            </c:strRef>
          </c:cat>
          <c:val>
            <c:numRef>
              <c:f>'Percent who Drove Alone'!$D$7:$L$7</c:f>
              <c:numCache>
                <c:formatCode>0%</c:formatCode>
                <c:ptCount val="9"/>
                <c:pt idx="0">
                  <c:v>0.80163588168623945</c:v>
                </c:pt>
                <c:pt idx="1">
                  <c:v>0.80392941913635774</c:v>
                </c:pt>
                <c:pt idx="2">
                  <c:v>0.80799355309296961</c:v>
                </c:pt>
                <c:pt idx="3">
                  <c:v>0.80535650696955152</c:v>
                </c:pt>
                <c:pt idx="4">
                  <c:v>0.81</c:v>
                </c:pt>
                <c:pt idx="5">
                  <c:v>0.84</c:v>
                </c:pt>
                <c:pt idx="6">
                  <c:v>0.8014305506636531</c:v>
                </c:pt>
                <c:pt idx="8">
                  <c:v>0.70723315924162367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B60-9D21-5E738B5A4DF7}"/>
            </c:ext>
          </c:extLst>
        </c:ser>
        <c:ser>
          <c:idx val="6"/>
          <c:order val="3"/>
          <c:tx>
            <c:strRef>
              <c:f>'Percent who Drove Alone'!$C$8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'Percent who Drove Alone'!$D$4:$L$4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2020*</c:v>
                </c:pt>
                <c:pt idx="8">
                  <c:v>2021</c:v>
                </c:pt>
              </c:strCache>
            </c:strRef>
          </c:cat>
          <c:val>
            <c:numRef>
              <c:f>'Percent who Drove Alone'!$D$8:$L$8</c:f>
              <c:numCache>
                <c:formatCode>0%</c:formatCode>
                <c:ptCount val="9"/>
                <c:pt idx="0">
                  <c:v>0.76437742407742104</c:v>
                </c:pt>
                <c:pt idx="1">
                  <c:v>0.76455019365684196</c:v>
                </c:pt>
                <c:pt idx="2">
                  <c:v>0.76573161782948918</c:v>
                </c:pt>
                <c:pt idx="3">
                  <c:v>0.76322134134745823</c:v>
                </c:pt>
                <c:pt idx="4">
                  <c:v>0.76</c:v>
                </c:pt>
                <c:pt idx="5">
                  <c:v>0.78</c:v>
                </c:pt>
                <c:pt idx="6">
                  <c:v>0.7592221682615109</c:v>
                </c:pt>
                <c:pt idx="8">
                  <c:v>0.67816270467278317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CC-4B60-9D21-5E738B5A4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435080"/>
        <c:axId val="442435472"/>
      </c:lineChart>
      <c:catAx>
        <c:axId val="44243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42435472"/>
        <c:crosses val="autoZero"/>
        <c:auto val="1"/>
        <c:lblAlgn val="ctr"/>
        <c:lblOffset val="100"/>
        <c:noMultiLvlLbl val="0"/>
      </c:catAx>
      <c:valAx>
        <c:axId val="442435472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42435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3695837546717E-2"/>
          <c:y val="0.85863681860999752"/>
          <c:w val="0.85926054431394205"/>
          <c:h val="0.111811929941041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Percent Who</a:t>
            </a:r>
            <a:r>
              <a:rPr lang="en-US" baseline="0">
                <a:solidFill>
                  <a:schemeClr val="tx1"/>
                </a:solidFill>
              </a:rPr>
              <a:t> Drive Alone to Work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7171296296296296"/>
          <c:w val="0.67943285214348204"/>
          <c:h val="0.59214942454831865"/>
        </c:manualLayout>
      </c:layout>
      <c:lineChart>
        <c:grouping val="standard"/>
        <c:varyColors val="0"/>
        <c:ser>
          <c:idx val="0"/>
          <c:order val="0"/>
          <c:tx>
            <c:strRef>
              <c:f>'Percent who Drove Alone'!$C$5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'Percent who Drove Alone'!$F$4:$J$4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'Percent who Drove Alone'!$F$5:$J$5</c:f>
              <c:numCache>
                <c:formatCode>0%</c:formatCode>
                <c:ptCount val="5"/>
                <c:pt idx="0">
                  <c:v>0.74578630996222295</c:v>
                </c:pt>
                <c:pt idx="1">
                  <c:v>0.73252363546398225</c:v>
                </c:pt>
                <c:pt idx="2">
                  <c:v>0.74</c:v>
                </c:pt>
                <c:pt idx="3">
                  <c:v>0.79</c:v>
                </c:pt>
                <c:pt idx="4">
                  <c:v>0.72400778751216799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23-4F43-91C5-A5F0645ECD0C}"/>
            </c:ext>
          </c:extLst>
        </c:ser>
        <c:ser>
          <c:idx val="4"/>
          <c:order val="1"/>
          <c:tx>
            <c:strRef>
              <c:f>'Percent who Drove Alone'!$C$6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'Percent who Drove Alone'!$F$4:$J$4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'Percent who Drove Alone'!$F$6:$J$6</c:f>
              <c:numCache>
                <c:formatCode>0%</c:formatCode>
                <c:ptCount val="5"/>
                <c:pt idx="0">
                  <c:v>0.76924526751755495</c:v>
                </c:pt>
                <c:pt idx="1">
                  <c:v>0.76042924435339931</c:v>
                </c:pt>
                <c:pt idx="2">
                  <c:v>0.77</c:v>
                </c:pt>
                <c:pt idx="3">
                  <c:v>0.82</c:v>
                </c:pt>
                <c:pt idx="4">
                  <c:v>0.74546759112776451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3-4F43-91C5-A5F0645ECD0C}"/>
            </c:ext>
          </c:extLst>
        </c:ser>
        <c:ser>
          <c:idx val="5"/>
          <c:order val="2"/>
          <c:tx>
            <c:strRef>
              <c:f>'Percent who Drove Alone'!$C$7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'Percent who Drove Alone'!$F$4:$J$4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'Percent who Drove Alone'!$F$7:$J$7</c:f>
              <c:numCache>
                <c:formatCode>0%</c:formatCode>
                <c:ptCount val="5"/>
                <c:pt idx="0">
                  <c:v>0.80799355309296961</c:v>
                </c:pt>
                <c:pt idx="1">
                  <c:v>0.80535650696955152</c:v>
                </c:pt>
                <c:pt idx="2">
                  <c:v>0.81</c:v>
                </c:pt>
                <c:pt idx="3">
                  <c:v>0.84</c:v>
                </c:pt>
                <c:pt idx="4">
                  <c:v>0.8014305506636531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23-4F43-91C5-A5F0645ECD0C}"/>
            </c:ext>
          </c:extLst>
        </c:ser>
        <c:ser>
          <c:idx val="6"/>
          <c:order val="3"/>
          <c:tx>
            <c:strRef>
              <c:f>'Percent who Drove Alone'!$C$8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'Percent who Drove Alone'!$F$4:$J$4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'Percent who Drove Alone'!$F$8:$J$8</c:f>
              <c:numCache>
                <c:formatCode>0%</c:formatCode>
                <c:ptCount val="5"/>
                <c:pt idx="0">
                  <c:v>0.76573161782948918</c:v>
                </c:pt>
                <c:pt idx="1">
                  <c:v>0.76322134134745823</c:v>
                </c:pt>
                <c:pt idx="2">
                  <c:v>0.76</c:v>
                </c:pt>
                <c:pt idx="3">
                  <c:v>0.78</c:v>
                </c:pt>
                <c:pt idx="4">
                  <c:v>0.7592221682615109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23-4F43-91C5-A5F0645EC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436256"/>
        <c:axId val="442436648"/>
      </c:lineChart>
      <c:catAx>
        <c:axId val="4424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436648"/>
        <c:crosses val="autoZero"/>
        <c:auto val="1"/>
        <c:lblAlgn val="ctr"/>
        <c:lblOffset val="100"/>
        <c:noMultiLvlLbl val="0"/>
      </c:catAx>
      <c:valAx>
        <c:axId val="442436648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43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US"/>
              <a:t>Percent Who Drive Alone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7171296296296296"/>
          <c:w val="0.91554384756856744"/>
          <c:h val="0.625247472340300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'Percent who Drove Alone'!$C$5</c:f>
              <c:strCache>
                <c:ptCount val="1"/>
                <c:pt idx="0">
                  <c:v>Travis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'Percent who Drove Alone'!$D$4:$J$4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'Percent who Drove Alone'!$D$5:$J$5</c:f>
              <c:numCache>
                <c:formatCode>0%</c:formatCode>
                <c:ptCount val="7"/>
                <c:pt idx="0">
                  <c:v>0.75221738808830552</c:v>
                </c:pt>
                <c:pt idx="1">
                  <c:v>0.75095645477388173</c:v>
                </c:pt>
                <c:pt idx="2">
                  <c:v>0.74578630996222295</c:v>
                </c:pt>
                <c:pt idx="3">
                  <c:v>0.73252363546398225</c:v>
                </c:pt>
                <c:pt idx="4">
                  <c:v>0.74</c:v>
                </c:pt>
                <c:pt idx="5">
                  <c:v>0.79</c:v>
                </c:pt>
                <c:pt idx="6">
                  <c:v>0.72400778751216799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8-4526-8CCF-0591791D08D5}"/>
            </c:ext>
          </c:extLst>
        </c:ser>
        <c:ser>
          <c:idx val="4"/>
          <c:order val="1"/>
          <c:tx>
            <c:strRef>
              <c:f>'Percent who Drove Alone'!$C$6</c:f>
              <c:strCache>
                <c:ptCount val="1"/>
                <c:pt idx="0">
                  <c:v>Austin MSA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numRef>
              <c:f>'Percent who Drove Alone'!$D$4:$J$4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'Percent who Drove Alone'!$D$6:$J$6</c:f>
              <c:numCache>
                <c:formatCode>0%</c:formatCode>
                <c:ptCount val="7"/>
                <c:pt idx="0">
                  <c:v>0.7713100986225786</c:v>
                </c:pt>
                <c:pt idx="1">
                  <c:v>0.76582558788862776</c:v>
                </c:pt>
                <c:pt idx="2">
                  <c:v>0.76924526751755495</c:v>
                </c:pt>
                <c:pt idx="3">
                  <c:v>0.76042924435339931</c:v>
                </c:pt>
                <c:pt idx="4">
                  <c:v>0.77</c:v>
                </c:pt>
                <c:pt idx="5">
                  <c:v>0.82</c:v>
                </c:pt>
                <c:pt idx="6">
                  <c:v>0.74546759112776451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8-4526-8CCF-0591791D08D5}"/>
            </c:ext>
          </c:extLst>
        </c:ser>
        <c:ser>
          <c:idx val="5"/>
          <c:order val="2"/>
          <c:tx>
            <c:strRef>
              <c:f>'Percent who Drove Alone'!$C$7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numRef>
              <c:f>'Percent who Drove Alone'!$D$4:$J$4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'Percent who Drove Alone'!$D$7:$J$7</c:f>
              <c:numCache>
                <c:formatCode>0%</c:formatCode>
                <c:ptCount val="7"/>
                <c:pt idx="0">
                  <c:v>0.80163588168623945</c:v>
                </c:pt>
                <c:pt idx="1">
                  <c:v>0.80392941913635774</c:v>
                </c:pt>
                <c:pt idx="2">
                  <c:v>0.80799355309296961</c:v>
                </c:pt>
                <c:pt idx="3">
                  <c:v>0.80535650696955152</c:v>
                </c:pt>
                <c:pt idx="4">
                  <c:v>0.81</c:v>
                </c:pt>
                <c:pt idx="5">
                  <c:v>0.84</c:v>
                </c:pt>
                <c:pt idx="6">
                  <c:v>0.8014305506636531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98-4526-8CCF-0591791D08D5}"/>
            </c:ext>
          </c:extLst>
        </c:ser>
        <c:ser>
          <c:idx val="6"/>
          <c:order val="3"/>
          <c:tx>
            <c:strRef>
              <c:f>'Percent who Drove Alone'!$C$8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numRef>
              <c:f>'Percent who Drove Alone'!$D$4:$J$4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'Percent who Drove Alone'!$D$8:$J$8</c:f>
              <c:numCache>
                <c:formatCode>0%</c:formatCode>
                <c:ptCount val="7"/>
                <c:pt idx="0">
                  <c:v>0.76437742407742104</c:v>
                </c:pt>
                <c:pt idx="1">
                  <c:v>0.76455019365684196</c:v>
                </c:pt>
                <c:pt idx="2">
                  <c:v>0.76573161782948918</c:v>
                </c:pt>
                <c:pt idx="3">
                  <c:v>0.76322134134745823</c:v>
                </c:pt>
                <c:pt idx="4">
                  <c:v>0.76</c:v>
                </c:pt>
                <c:pt idx="5">
                  <c:v>0.78</c:v>
                </c:pt>
                <c:pt idx="6">
                  <c:v>0.7592221682615109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8-4526-8CCF-0591791D0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435080"/>
        <c:axId val="442435472"/>
      </c:barChart>
      <c:catAx>
        <c:axId val="44243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42435472"/>
        <c:crosses val="autoZero"/>
        <c:auto val="1"/>
        <c:lblAlgn val="ctr"/>
        <c:lblOffset val="100"/>
        <c:noMultiLvlLbl val="0"/>
      </c:catAx>
      <c:valAx>
        <c:axId val="442435472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42435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Who Drove Alone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 Main Graph'!$D$60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'For Main Graph'!$E$59:$I$59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'For Main Graph'!$E$60:$I$60</c:f>
              <c:numCache>
                <c:formatCode>0%</c:formatCode>
                <c:ptCount val="5"/>
                <c:pt idx="0">
                  <c:v>0.75221738808830552</c:v>
                </c:pt>
                <c:pt idx="1">
                  <c:v>0.75095645477388173</c:v>
                </c:pt>
                <c:pt idx="2">
                  <c:v>0.74578630996222295</c:v>
                </c:pt>
                <c:pt idx="3">
                  <c:v>0.73252363546398225</c:v>
                </c:pt>
                <c:pt idx="4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7C-419A-945F-06208EA45E52}"/>
            </c:ext>
          </c:extLst>
        </c:ser>
        <c:ser>
          <c:idx val="1"/>
          <c:order val="1"/>
          <c:tx>
            <c:strRef>
              <c:f>'For Main Graph'!$D$61</c:f>
              <c:strCache>
                <c:ptCount val="1"/>
                <c:pt idx="0">
                  <c:v>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'For Main Graph'!$E$59:$I$59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'For Main Graph'!$E$61:$I$61</c:f>
              <c:numCache>
                <c:formatCode>0%</c:formatCode>
                <c:ptCount val="5"/>
                <c:pt idx="0">
                  <c:v>0.7713100986225786</c:v>
                </c:pt>
                <c:pt idx="1">
                  <c:v>0.76582558788862776</c:v>
                </c:pt>
                <c:pt idx="2">
                  <c:v>0.76924526751755495</c:v>
                </c:pt>
                <c:pt idx="3">
                  <c:v>0.76042924435339931</c:v>
                </c:pt>
                <c:pt idx="4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7C-419A-945F-06208EA45E52}"/>
            </c:ext>
          </c:extLst>
        </c:ser>
        <c:ser>
          <c:idx val="2"/>
          <c:order val="2"/>
          <c:tx>
            <c:strRef>
              <c:f>'For Main Graph'!$D$62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'For Main Graph'!$E$59:$I$59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'For Main Graph'!$E$62:$I$62</c:f>
              <c:numCache>
                <c:formatCode>0%</c:formatCode>
                <c:ptCount val="5"/>
                <c:pt idx="0">
                  <c:v>0.80163588168623945</c:v>
                </c:pt>
                <c:pt idx="1">
                  <c:v>0.80392941913635774</c:v>
                </c:pt>
                <c:pt idx="2">
                  <c:v>0.80799355309296961</c:v>
                </c:pt>
                <c:pt idx="3">
                  <c:v>0.80535650696955152</c:v>
                </c:pt>
                <c:pt idx="4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7C-419A-945F-06208EA45E52}"/>
            </c:ext>
          </c:extLst>
        </c:ser>
        <c:ser>
          <c:idx val="3"/>
          <c:order val="3"/>
          <c:tx>
            <c:strRef>
              <c:f>'For Main Graph'!$D$63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'For Main Graph'!$E$59:$I$59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'For Main Graph'!$E$63:$I$63</c:f>
              <c:numCache>
                <c:formatCode>0%</c:formatCode>
                <c:ptCount val="5"/>
                <c:pt idx="0">
                  <c:v>0.76437742407742104</c:v>
                </c:pt>
                <c:pt idx="1">
                  <c:v>0.76455019365684196</c:v>
                </c:pt>
                <c:pt idx="2">
                  <c:v>0.76573161782948918</c:v>
                </c:pt>
                <c:pt idx="3">
                  <c:v>0.76322134134745823</c:v>
                </c:pt>
                <c:pt idx="4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7C-419A-945F-06208EA45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437432"/>
        <c:axId val="442953616"/>
      </c:lineChart>
      <c:catAx>
        <c:axId val="44243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53616"/>
        <c:crosses val="autoZero"/>
        <c:auto val="1"/>
        <c:lblAlgn val="ctr"/>
        <c:lblOffset val="100"/>
        <c:noMultiLvlLbl val="0"/>
      </c:catAx>
      <c:valAx>
        <c:axId val="442953616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43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5"/>
            <c:dispRSqr val="0"/>
            <c:dispEq val="0"/>
          </c:trendline>
          <c:cat>
            <c:numRef>
              <c:f>'For Main Graph'!$E$59:$O$59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'For Main Graph'!$E$60:$K$60</c:f>
              <c:numCache>
                <c:formatCode>0%</c:formatCode>
                <c:ptCount val="7"/>
                <c:pt idx="0">
                  <c:v>0.75221738808830552</c:v>
                </c:pt>
                <c:pt idx="1">
                  <c:v>0.75095645477388173</c:v>
                </c:pt>
                <c:pt idx="2">
                  <c:v>0.74578630996222295</c:v>
                </c:pt>
                <c:pt idx="3">
                  <c:v>0.73252363546398225</c:v>
                </c:pt>
                <c:pt idx="4">
                  <c:v>0.74</c:v>
                </c:pt>
                <c:pt idx="5">
                  <c:v>0.79113898271333771</c:v>
                </c:pt>
                <c:pt idx="6">
                  <c:v>0.72400778751216799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D5-4101-AA6D-FD08EFA81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954400"/>
        <c:axId val="442954792"/>
      </c:lineChart>
      <c:catAx>
        <c:axId val="44295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54792"/>
        <c:crosses val="autoZero"/>
        <c:auto val="1"/>
        <c:lblAlgn val="ctr"/>
        <c:lblOffset val="100"/>
        <c:noMultiLvlLbl val="0"/>
      </c:catAx>
      <c:valAx>
        <c:axId val="442954792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5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56104</xdr:colOff>
      <xdr:row>17</xdr:row>
      <xdr:rowOff>155535</xdr:rowOff>
    </xdr:from>
    <xdr:to>
      <xdr:col>17</xdr:col>
      <xdr:colOff>438551</xdr:colOff>
      <xdr:row>32</xdr:row>
      <xdr:rowOff>50880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848810</xdr:colOff>
      <xdr:row>16</xdr:row>
      <xdr:rowOff>19291</xdr:rowOff>
    </xdr:from>
    <xdr:to>
      <xdr:col>8</xdr:col>
      <xdr:colOff>113792</xdr:colOff>
      <xdr:row>30</xdr:row>
      <xdr:rowOff>95491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20411</xdr:colOff>
      <xdr:row>32</xdr:row>
      <xdr:rowOff>54428</xdr:rowOff>
    </xdr:from>
    <xdr:to>
      <xdr:col>9</xdr:col>
      <xdr:colOff>130825</xdr:colOff>
      <xdr:row>46</xdr:row>
      <xdr:rowOff>144567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38375" y="5361214"/>
          <a:ext cx="4151736" cy="2566638"/>
        </a:xfrm>
        <a:prstGeom prst="rect">
          <a:avLst/>
        </a:prstGeom>
      </xdr:spPr>
    </xdr:pic>
    <xdr:clientData/>
  </xdr:twoCellAnchor>
  <xdr:twoCellAnchor>
    <xdr:from>
      <xdr:col>10</xdr:col>
      <xdr:colOff>523876</xdr:colOff>
      <xdr:row>34</xdr:row>
      <xdr:rowOff>74840</xdr:rowOff>
    </xdr:from>
    <xdr:to>
      <xdr:col>14</xdr:col>
      <xdr:colOff>57873</xdr:colOff>
      <xdr:row>50</xdr:row>
      <xdr:rowOff>96456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13</xdr:row>
      <xdr:rowOff>0</xdr:rowOff>
    </xdr:from>
    <xdr:to>
      <xdr:col>24</xdr:col>
      <xdr:colOff>130463</xdr:colOff>
      <xdr:row>27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E91855D-2777-43EF-ACA2-F0CF748B1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</cdr:x>
      <cdr:y>0.40716</cdr:y>
    </cdr:from>
    <cdr:to>
      <cdr:x>0.97047</cdr:x>
      <cdr:y>0.40718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841C988-57E5-4512-97D4-BB94A12680DB}"/>
            </a:ext>
          </a:extLst>
        </cdr:cNvPr>
        <cdr:cNvCxnSpPr/>
      </cdr:nvCxnSpPr>
      <cdr:spPr>
        <a:xfrm xmlns:a="http://schemas.openxmlformats.org/drawingml/2006/main">
          <a:off x="347006" y="1049903"/>
          <a:ext cx="3020612" cy="5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0.35177</cdr:x>
      <cdr:y>0.45061</cdr:y>
    </cdr:from>
    <cdr:to>
      <cdr:x>0.7643</cdr:x>
      <cdr:y>0.53323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20679" y="1161937"/>
          <a:ext cx="1431518" cy="21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Target: 70% by 2025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0.15359</cdr:x>
      <cdr:y>0.56684</cdr:y>
    </cdr:from>
    <cdr:to>
      <cdr:x>0.86944</cdr:x>
      <cdr:y>0.56746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6BA7AF6-3686-456D-98F0-E7CBAE1CB19D}"/>
            </a:ext>
          </a:extLst>
        </cdr:cNvPr>
        <cdr:cNvCxnSpPr/>
      </cdr:nvCxnSpPr>
      <cdr:spPr>
        <a:xfrm xmlns:a="http://schemas.openxmlformats.org/drawingml/2006/main">
          <a:off x="340889" y="1595381"/>
          <a:ext cx="1588801" cy="174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0.24364</cdr:x>
      <cdr:y>0.55773</cdr:y>
    </cdr:from>
    <cdr:to>
      <cdr:x>0.89174</cdr:x>
      <cdr:y>0.63725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40740" y="1569724"/>
          <a:ext cx="1438432" cy="223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Target: 70% by 2020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0.10271</cdr:x>
      <cdr:y>0.56769</cdr:y>
    </cdr:from>
    <cdr:to>
      <cdr:x>0.97318</cdr:x>
      <cdr:y>0.56771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841C988-57E5-4512-97D4-BB94A12680DB}"/>
            </a:ext>
          </a:extLst>
        </cdr:cNvPr>
        <cdr:cNvCxnSpPr/>
      </cdr:nvCxnSpPr>
      <cdr:spPr>
        <a:xfrm xmlns:a="http://schemas.openxmlformats.org/drawingml/2006/main">
          <a:off x="357762" y="1427516"/>
          <a:ext cx="3032018" cy="5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0.56594</cdr:x>
      <cdr:y>0.56371</cdr:y>
    </cdr:from>
    <cdr:to>
      <cdr:x>0.97847</cdr:x>
      <cdr:y>0.64633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71264" y="1417508"/>
          <a:ext cx="1436922" cy="207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Target: 70% by 2020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9608</xdr:colOff>
      <xdr:row>65</xdr:row>
      <xdr:rowOff>64956</xdr:rowOff>
    </xdr:from>
    <xdr:to>
      <xdr:col>4</xdr:col>
      <xdr:colOff>1214973</xdr:colOff>
      <xdr:row>82</xdr:row>
      <xdr:rowOff>64956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524841</xdr:colOff>
      <xdr:row>72</xdr:row>
      <xdr:rowOff>137491</xdr:rowOff>
    </xdr:from>
    <xdr:to>
      <xdr:col>4</xdr:col>
      <xdr:colOff>1065557</xdr:colOff>
      <xdr:row>72</xdr:row>
      <xdr:rowOff>147016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2544141" y="13066091"/>
          <a:ext cx="1696416" cy="9525"/>
        </a:xfrm>
        <a:prstGeom prst="line">
          <a:avLst/>
        </a:prstGeom>
        <a:ln w="285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940249</xdr:colOff>
      <xdr:row>72</xdr:row>
      <xdr:rowOff>127139</xdr:rowOff>
    </xdr:from>
    <xdr:to>
      <xdr:col>4</xdr:col>
      <xdr:colOff>1143690</xdr:colOff>
      <xdr:row>74</xdr:row>
      <xdr:rowOff>56599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959549" y="13055739"/>
          <a:ext cx="1359141" cy="285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Target: 70% by 2020</a:t>
          </a:r>
        </a:p>
      </xdr:txBody>
    </xdr:sp>
    <xdr:clientData/>
  </xdr:twoCellAnchor>
  <xdr:twoCellAnchor>
    <xdr:from>
      <xdr:col>5</xdr:col>
      <xdr:colOff>302041</xdr:colOff>
      <xdr:row>65</xdr:row>
      <xdr:rowOff>10215</xdr:rowOff>
    </xdr:from>
    <xdr:to>
      <xdr:col>9</xdr:col>
      <xdr:colOff>32580</xdr:colOff>
      <xdr:row>80</xdr:row>
      <xdr:rowOff>148258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P14"/>
  <sheetViews>
    <sheetView tabSelected="1" zoomScale="81" zoomScaleNormal="81" workbookViewId="0">
      <selection activeCell="C10" sqref="C10:C11"/>
    </sheetView>
  </sheetViews>
  <sheetFormatPr defaultRowHeight="13.8"/>
  <cols>
    <col min="3" max="3" width="11.3984375" customWidth="1"/>
  </cols>
  <sheetData>
    <row r="4" spans="3:16">
      <c r="D4">
        <v>2013</v>
      </c>
      <c r="E4">
        <v>2014</v>
      </c>
      <c r="F4">
        <v>2015</v>
      </c>
      <c r="G4">
        <v>2016</v>
      </c>
      <c r="H4">
        <v>2017</v>
      </c>
      <c r="I4">
        <v>2018</v>
      </c>
      <c r="J4">
        <v>2019</v>
      </c>
      <c r="K4" t="s">
        <v>72</v>
      </c>
      <c r="L4">
        <v>2021</v>
      </c>
      <c r="M4">
        <v>2022</v>
      </c>
      <c r="N4">
        <v>2023</v>
      </c>
      <c r="O4">
        <v>2024</v>
      </c>
      <c r="P4">
        <v>2025</v>
      </c>
    </row>
    <row r="5" spans="3:16">
      <c r="C5" t="s">
        <v>2</v>
      </c>
      <c r="D5" s="1">
        <v>0.75221738808830552</v>
      </c>
      <c r="E5" s="1">
        <v>0.75095645477388173</v>
      </c>
      <c r="F5" s="1">
        <v>0.74578630996222295</v>
      </c>
      <c r="G5" s="1">
        <v>0.73252363546398225</v>
      </c>
      <c r="H5" s="1">
        <v>0.74</v>
      </c>
      <c r="I5" s="1">
        <v>0.79</v>
      </c>
      <c r="J5" s="1">
        <v>0.72400778751216799</v>
      </c>
      <c r="L5" s="1">
        <v>0.52965256696413321</v>
      </c>
    </row>
    <row r="6" spans="3:16">
      <c r="C6" t="s">
        <v>40</v>
      </c>
      <c r="D6" s="1">
        <v>0.7713100986225786</v>
      </c>
      <c r="E6" s="1">
        <v>0.76582558788862776</v>
      </c>
      <c r="F6" s="1">
        <v>0.76924526751755495</v>
      </c>
      <c r="G6" s="1">
        <v>0.76042924435339931</v>
      </c>
      <c r="H6" s="1">
        <v>0.77</v>
      </c>
      <c r="I6" s="1">
        <v>0.82</v>
      </c>
      <c r="J6" s="1">
        <v>0.74546759112776451</v>
      </c>
      <c r="L6" s="1">
        <v>0.5709997504485983</v>
      </c>
    </row>
    <row r="7" spans="3:16">
      <c r="C7" t="s">
        <v>6</v>
      </c>
      <c r="D7" s="1">
        <v>0.80163588168623945</v>
      </c>
      <c r="E7" s="1">
        <v>0.80392941913635774</v>
      </c>
      <c r="F7" s="1">
        <v>0.80799355309296961</v>
      </c>
      <c r="G7" s="1">
        <v>0.80535650696955152</v>
      </c>
      <c r="H7" s="1">
        <v>0.81</v>
      </c>
      <c r="I7" s="1">
        <v>0.84</v>
      </c>
      <c r="J7" s="1">
        <v>0.8014305506636531</v>
      </c>
      <c r="L7" s="1">
        <v>0.70723315924162367</v>
      </c>
    </row>
    <row r="8" spans="3:16">
      <c r="C8" t="s">
        <v>7</v>
      </c>
      <c r="D8" s="1">
        <v>0.76437742407742104</v>
      </c>
      <c r="E8" s="1">
        <v>0.76455019365684196</v>
      </c>
      <c r="F8" s="1">
        <v>0.76573161782948918</v>
      </c>
      <c r="G8" s="1">
        <v>0.76322134134745823</v>
      </c>
      <c r="H8" s="1">
        <v>0.76</v>
      </c>
      <c r="I8" s="1">
        <v>0.78</v>
      </c>
      <c r="J8" s="1">
        <v>0.7592221682615109</v>
      </c>
      <c r="L8" s="1">
        <v>0.67816270467278317</v>
      </c>
    </row>
    <row r="9" spans="3:16">
      <c r="D9" s="1"/>
      <c r="E9" s="1"/>
      <c r="F9" s="1"/>
      <c r="G9" s="1"/>
      <c r="H9" s="1"/>
      <c r="I9" s="1"/>
      <c r="J9" s="1"/>
      <c r="L9" s="1"/>
    </row>
    <row r="10" spans="3:16">
      <c r="C10" t="s">
        <v>74</v>
      </c>
      <c r="D10" s="1"/>
      <c r="E10" s="1"/>
      <c r="F10" s="1"/>
      <c r="G10" s="1"/>
      <c r="H10" s="1"/>
      <c r="I10" s="1"/>
      <c r="J10" s="1"/>
      <c r="L10" s="1"/>
    </row>
    <row r="11" spans="3:16">
      <c r="C11" t="s">
        <v>73</v>
      </c>
    </row>
    <row r="13" spans="3:16">
      <c r="C13" t="s">
        <v>56</v>
      </c>
    </row>
    <row r="14" spans="3:16">
      <c r="C14" t="s">
        <v>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N63"/>
  <sheetViews>
    <sheetView zoomScale="60" zoomScaleNormal="60" workbookViewId="0">
      <selection activeCell="R48" sqref="R48"/>
    </sheetView>
  </sheetViews>
  <sheetFormatPr defaultRowHeight="13.8"/>
  <cols>
    <col min="4" max="4" width="15.19921875" customWidth="1"/>
    <col min="5" max="5" width="16.5" customWidth="1"/>
    <col min="6" max="6" width="15.69921875" customWidth="1"/>
    <col min="7" max="7" width="15.3984375" customWidth="1"/>
    <col min="8" max="8" width="14.19921875" customWidth="1"/>
    <col min="9" max="11" width="18.59765625" customWidth="1"/>
    <col min="12" max="12" width="15.796875" customWidth="1"/>
    <col min="13" max="13" width="18.5" customWidth="1"/>
    <col min="14" max="14" width="12.19921875" customWidth="1"/>
    <col min="15" max="15" width="16.19921875" customWidth="1"/>
    <col min="16" max="16" width="12.69921875" customWidth="1"/>
    <col min="17" max="17" width="15.19921875" customWidth="1"/>
    <col min="18" max="18" width="14" customWidth="1"/>
    <col min="19" max="19" width="12.8984375" customWidth="1"/>
    <col min="20" max="20" width="9.69921875" customWidth="1"/>
    <col min="21" max="21" width="11.796875" customWidth="1"/>
    <col min="23" max="23" width="12.296875" customWidth="1"/>
    <col min="25" max="25" width="13.59765625" customWidth="1"/>
    <col min="26" max="26" width="11.09765625" bestFit="1" customWidth="1"/>
    <col min="27" max="27" width="12.796875" customWidth="1"/>
  </cols>
  <sheetData>
    <row r="2" spans="1:26" ht="12" customHeight="1">
      <c r="A2" s="33" t="s">
        <v>9</v>
      </c>
      <c r="B2" s="33"/>
      <c r="C2" s="33"/>
      <c r="D2" s="31" t="s">
        <v>24</v>
      </c>
      <c r="E2" s="31"/>
      <c r="F2" s="31"/>
      <c r="G2" s="31"/>
      <c r="H2" s="31" t="s">
        <v>6</v>
      </c>
      <c r="I2" s="31"/>
      <c r="J2" s="31" t="s">
        <v>25</v>
      </c>
      <c r="K2" s="31"/>
      <c r="L2" s="31" t="s">
        <v>26</v>
      </c>
      <c r="M2" s="31"/>
      <c r="N2" s="31" t="s">
        <v>10</v>
      </c>
      <c r="O2" s="31"/>
      <c r="P2" s="31" t="s">
        <v>27</v>
      </c>
      <c r="Q2" s="31"/>
      <c r="R2" s="31" t="s">
        <v>70</v>
      </c>
      <c r="S2" s="31"/>
    </row>
    <row r="3" spans="1:26" ht="12" customHeight="1">
      <c r="A3" s="4"/>
      <c r="B3" s="5"/>
      <c r="C3" s="6"/>
      <c r="D3" s="31" t="s">
        <v>12</v>
      </c>
      <c r="E3" s="31"/>
      <c r="F3" s="31"/>
      <c r="G3" s="8" t="s">
        <v>13</v>
      </c>
      <c r="H3" s="8" t="s">
        <v>12</v>
      </c>
      <c r="I3" s="8" t="s">
        <v>13</v>
      </c>
      <c r="J3" s="8" t="s">
        <v>12</v>
      </c>
      <c r="K3" s="8" t="s">
        <v>13</v>
      </c>
      <c r="L3" s="8" t="s">
        <v>12</v>
      </c>
      <c r="M3" s="8" t="s">
        <v>13</v>
      </c>
      <c r="N3" s="8" t="s">
        <v>12</v>
      </c>
      <c r="O3" s="8" t="s">
        <v>13</v>
      </c>
      <c r="P3" s="8" t="s">
        <v>12</v>
      </c>
      <c r="Q3" s="8" t="s">
        <v>13</v>
      </c>
      <c r="R3" s="8" t="s">
        <v>12</v>
      </c>
      <c r="S3" s="8" t="s">
        <v>43</v>
      </c>
    </row>
    <row r="4" spans="1:26" ht="12" customHeight="1">
      <c r="A4" s="31" t="s">
        <v>11</v>
      </c>
      <c r="B4" s="31"/>
      <c r="C4" s="31"/>
      <c r="D4" s="32">
        <v>154314179</v>
      </c>
      <c r="E4" s="31"/>
      <c r="F4" s="31"/>
      <c r="G4" s="9">
        <v>151398</v>
      </c>
      <c r="H4" s="9">
        <v>13635342</v>
      </c>
      <c r="I4" s="9">
        <v>45038</v>
      </c>
      <c r="J4" s="9">
        <v>731623</v>
      </c>
      <c r="K4" s="9">
        <v>10645</v>
      </c>
      <c r="L4" s="9">
        <v>336739</v>
      </c>
      <c r="M4" s="9">
        <v>5570</v>
      </c>
      <c r="N4" s="9">
        <v>565263</v>
      </c>
      <c r="O4" s="9">
        <v>11045</v>
      </c>
      <c r="P4" s="9">
        <v>1262265</v>
      </c>
      <c r="Q4" s="9">
        <v>14355</v>
      </c>
      <c r="R4" s="9"/>
      <c r="S4" s="9"/>
    </row>
    <row r="5" spans="1:26" ht="12" customHeight="1">
      <c r="A5" s="31" t="s">
        <v>28</v>
      </c>
      <c r="B5" s="31"/>
      <c r="C5" s="31"/>
      <c r="D5" s="32">
        <v>116668475</v>
      </c>
      <c r="E5" s="31"/>
      <c r="F5" s="31"/>
      <c r="G5" s="9">
        <v>149726</v>
      </c>
      <c r="H5" s="9">
        <v>10888163</v>
      </c>
      <c r="I5" s="9">
        <v>52667</v>
      </c>
      <c r="J5" s="9">
        <v>432599</v>
      </c>
      <c r="K5" s="9">
        <v>12282</v>
      </c>
      <c r="L5" s="9">
        <v>218779</v>
      </c>
      <c r="M5" s="9">
        <v>7471</v>
      </c>
      <c r="N5" s="9">
        <v>317102</v>
      </c>
      <c r="O5" s="9">
        <v>11729</v>
      </c>
      <c r="P5" s="9">
        <v>806044</v>
      </c>
      <c r="Q5" s="9">
        <v>16144</v>
      </c>
      <c r="R5" s="9"/>
      <c r="S5" s="9"/>
    </row>
    <row r="6" spans="1:26" ht="12" customHeight="1">
      <c r="A6" s="31" t="s">
        <v>14</v>
      </c>
      <c r="B6" s="31"/>
      <c r="C6" s="31"/>
      <c r="D6" s="32">
        <v>104650121</v>
      </c>
      <c r="E6" s="31"/>
      <c r="F6" s="31"/>
      <c r="G6" s="9">
        <v>137202</v>
      </c>
      <c r="H6" s="9">
        <v>9643366</v>
      </c>
      <c r="I6" s="9">
        <v>51631</v>
      </c>
      <c r="J6" s="9">
        <v>387506</v>
      </c>
      <c r="K6" s="9">
        <v>12085</v>
      </c>
      <c r="L6" s="9">
        <v>195829</v>
      </c>
      <c r="M6" s="9">
        <v>6789</v>
      </c>
      <c r="N6" s="9">
        <v>289051</v>
      </c>
      <c r="O6" s="9">
        <v>11761</v>
      </c>
      <c r="P6" s="9">
        <v>720753</v>
      </c>
      <c r="Q6" s="9">
        <v>15740</v>
      </c>
      <c r="R6" s="9"/>
      <c r="S6" s="9"/>
      <c r="Y6">
        <v>570109</v>
      </c>
      <c r="Z6">
        <v>8713</v>
      </c>
    </row>
    <row r="7" spans="1:26" ht="12" customHeight="1">
      <c r="A7" s="31" t="s">
        <v>15</v>
      </c>
      <c r="B7" s="31"/>
      <c r="C7" s="31"/>
      <c r="D7" s="32">
        <v>12018354</v>
      </c>
      <c r="E7" s="31"/>
      <c r="F7" s="31"/>
      <c r="G7" s="9">
        <v>70749</v>
      </c>
      <c r="H7" s="9">
        <v>1244797</v>
      </c>
      <c r="I7" s="9">
        <v>32054</v>
      </c>
      <c r="J7" s="9">
        <v>45093</v>
      </c>
      <c r="K7" s="9">
        <v>6331</v>
      </c>
      <c r="L7" s="9">
        <v>22950</v>
      </c>
      <c r="M7" s="9">
        <v>3548</v>
      </c>
      <c r="N7" s="9">
        <v>28051</v>
      </c>
      <c r="O7" s="9">
        <v>3973</v>
      </c>
      <c r="P7" s="9">
        <v>85291</v>
      </c>
      <c r="Q7" s="9">
        <v>7248</v>
      </c>
      <c r="R7" s="9"/>
      <c r="S7" s="9"/>
      <c r="Y7">
        <v>719100</v>
      </c>
      <c r="Z7">
        <v>9575</v>
      </c>
    </row>
    <row r="8" spans="1:26" ht="12" customHeight="1">
      <c r="A8" s="31" t="s">
        <v>29</v>
      </c>
      <c r="B8" s="31"/>
      <c r="C8" s="31"/>
      <c r="D8" s="32">
        <v>9050049</v>
      </c>
      <c r="E8" s="31"/>
      <c r="F8" s="31"/>
      <c r="G8" s="9">
        <v>62423</v>
      </c>
      <c r="H8" s="9">
        <v>889660</v>
      </c>
      <c r="I8" s="9">
        <v>22551</v>
      </c>
      <c r="J8" s="9">
        <v>29384</v>
      </c>
      <c r="K8" s="9">
        <v>5352</v>
      </c>
      <c r="L8" s="9">
        <v>17282</v>
      </c>
      <c r="M8" s="9">
        <v>3111</v>
      </c>
      <c r="N8" s="9">
        <v>19887</v>
      </c>
      <c r="O8" s="9">
        <v>3478</v>
      </c>
      <c r="P8" s="9">
        <v>61622</v>
      </c>
      <c r="Q8" s="9">
        <v>6924</v>
      </c>
      <c r="R8" s="9"/>
      <c r="S8" s="9"/>
      <c r="Y8">
        <v>307741</v>
      </c>
      <c r="Z8">
        <v>5300</v>
      </c>
    </row>
    <row r="9" spans="1:26" ht="12" customHeight="1">
      <c r="A9" s="31" t="s">
        <v>30</v>
      </c>
      <c r="B9" s="31"/>
      <c r="C9" s="31"/>
      <c r="D9" s="32">
        <v>1776397</v>
      </c>
      <c r="E9" s="31"/>
      <c r="F9" s="31"/>
      <c r="G9" s="9">
        <v>35010</v>
      </c>
      <c r="H9" s="9">
        <v>220672</v>
      </c>
      <c r="I9" s="9">
        <v>13875</v>
      </c>
      <c r="J9" s="9">
        <v>10880</v>
      </c>
      <c r="K9" s="9">
        <v>3106</v>
      </c>
      <c r="L9" s="9">
        <v>3512</v>
      </c>
      <c r="M9" s="9">
        <v>1392</v>
      </c>
      <c r="N9" s="9">
        <v>5541</v>
      </c>
      <c r="O9" s="9">
        <v>2100</v>
      </c>
      <c r="P9" s="9">
        <v>15491</v>
      </c>
      <c r="Q9" s="9">
        <v>3667</v>
      </c>
      <c r="R9" s="9"/>
      <c r="S9" s="9"/>
      <c r="Y9">
        <v>1204161</v>
      </c>
      <c r="Z9">
        <v>11317</v>
      </c>
    </row>
    <row r="10" spans="1:26" ht="12" customHeight="1">
      <c r="A10" s="31" t="s">
        <v>31</v>
      </c>
      <c r="B10" s="31"/>
      <c r="C10" s="31"/>
      <c r="D10" s="32">
        <v>683451</v>
      </c>
      <c r="E10" s="31"/>
      <c r="F10" s="31"/>
      <c r="G10" s="9">
        <v>17715</v>
      </c>
      <c r="H10" s="9">
        <v>74975</v>
      </c>
      <c r="I10" s="9">
        <v>8627</v>
      </c>
      <c r="J10" s="9">
        <v>3693</v>
      </c>
      <c r="K10" s="9">
        <v>1584</v>
      </c>
      <c r="L10" s="9">
        <v>1345</v>
      </c>
      <c r="M10" s="8">
        <v>1092</v>
      </c>
      <c r="N10" s="9">
        <v>1764</v>
      </c>
      <c r="O10" s="9">
        <v>831</v>
      </c>
      <c r="P10" s="9">
        <v>5278</v>
      </c>
      <c r="Q10" s="9">
        <v>1993</v>
      </c>
      <c r="R10" s="9"/>
      <c r="S10" s="9"/>
      <c r="Y10">
        <v>13715977</v>
      </c>
      <c r="Z10">
        <v>43295</v>
      </c>
    </row>
    <row r="11" spans="1:26" ht="12" customHeight="1">
      <c r="A11" s="31" t="s">
        <v>32</v>
      </c>
      <c r="B11" s="31"/>
      <c r="C11" s="31"/>
      <c r="D11" s="32">
        <v>353122</v>
      </c>
      <c r="E11" s="31"/>
      <c r="F11" s="31"/>
      <c r="G11" s="9">
        <v>14168</v>
      </c>
      <c r="H11" s="9">
        <v>42788</v>
      </c>
      <c r="I11" s="9">
        <v>5997</v>
      </c>
      <c r="J11" s="9">
        <v>500</v>
      </c>
      <c r="K11" s="8">
        <v>452</v>
      </c>
      <c r="L11" s="8">
        <v>811</v>
      </c>
      <c r="M11" s="8">
        <v>447</v>
      </c>
      <c r="N11" s="9">
        <v>229</v>
      </c>
      <c r="O11" s="8">
        <v>364</v>
      </c>
      <c r="P11" s="9">
        <v>1834</v>
      </c>
      <c r="Q11" s="8">
        <v>911</v>
      </c>
      <c r="R11" s="8"/>
      <c r="S11" s="9"/>
      <c r="Y11">
        <v>156941346</v>
      </c>
      <c r="Z11">
        <v>161399</v>
      </c>
    </row>
    <row r="12" spans="1:26" ht="12" customHeight="1">
      <c r="A12" s="31" t="s">
        <v>33</v>
      </c>
      <c r="B12" s="31"/>
      <c r="C12" s="31"/>
      <c r="D12" s="32">
        <v>155335</v>
      </c>
      <c r="E12" s="31"/>
      <c r="F12" s="31"/>
      <c r="G12" s="9">
        <v>8255</v>
      </c>
      <c r="H12" s="9">
        <v>16702</v>
      </c>
      <c r="I12" s="9">
        <v>2595</v>
      </c>
      <c r="J12" s="9">
        <v>636</v>
      </c>
      <c r="K12" s="8">
        <v>701</v>
      </c>
      <c r="L12" s="8">
        <v>0</v>
      </c>
      <c r="M12" s="8">
        <v>249</v>
      </c>
      <c r="N12" s="9">
        <v>630</v>
      </c>
      <c r="O12" s="8">
        <v>696</v>
      </c>
      <c r="P12" s="9">
        <v>1066</v>
      </c>
      <c r="Q12" s="8">
        <v>748</v>
      </c>
      <c r="R12" s="8"/>
      <c r="S12" s="9"/>
    </row>
    <row r="13" spans="1:26" ht="12" customHeight="1">
      <c r="A13" s="31" t="s">
        <v>16</v>
      </c>
      <c r="B13" s="31"/>
      <c r="C13" s="31"/>
      <c r="D13" s="32">
        <v>3793329</v>
      </c>
      <c r="E13" s="31"/>
      <c r="F13" s="31"/>
      <c r="G13" s="9">
        <v>36923</v>
      </c>
      <c r="H13" s="9">
        <v>102764</v>
      </c>
      <c r="I13" s="9">
        <v>8046</v>
      </c>
      <c r="J13" s="9">
        <v>8236</v>
      </c>
      <c r="K13" s="9">
        <v>1909</v>
      </c>
      <c r="L13" s="9">
        <v>91</v>
      </c>
      <c r="M13" s="8">
        <v>148</v>
      </c>
      <c r="N13" s="9">
        <v>7594</v>
      </c>
      <c r="O13" s="9">
        <v>1784</v>
      </c>
      <c r="P13" s="9">
        <v>8817</v>
      </c>
      <c r="Q13" s="9">
        <v>2044</v>
      </c>
      <c r="R13" s="9"/>
      <c r="S13" s="9"/>
    </row>
    <row r="14" spans="1:26" ht="12" customHeight="1">
      <c r="A14" s="31" t="s">
        <v>34</v>
      </c>
      <c r="B14" s="31"/>
      <c r="C14" s="31"/>
      <c r="D14" s="32">
        <v>1971235</v>
      </c>
      <c r="E14" s="31"/>
      <c r="F14" s="31"/>
      <c r="G14" s="9">
        <v>29462</v>
      </c>
      <c r="H14" s="9">
        <v>92622</v>
      </c>
      <c r="I14" s="9">
        <v>7755</v>
      </c>
      <c r="J14" s="9">
        <v>7276</v>
      </c>
      <c r="K14" s="9">
        <v>1793</v>
      </c>
      <c r="L14" s="9">
        <v>0</v>
      </c>
      <c r="M14" s="8">
        <v>249</v>
      </c>
      <c r="N14" s="9">
        <v>6789</v>
      </c>
      <c r="O14" s="9">
        <v>1695</v>
      </c>
      <c r="P14" s="9">
        <v>7766</v>
      </c>
      <c r="Q14" s="9">
        <v>1916</v>
      </c>
      <c r="R14" s="9"/>
      <c r="S14" s="9"/>
    </row>
    <row r="15" spans="1:26" ht="12" customHeight="1">
      <c r="A15" s="31" t="s">
        <v>35</v>
      </c>
      <c r="B15" s="31"/>
      <c r="C15" s="31"/>
      <c r="D15" s="32">
        <v>1400185</v>
      </c>
      <c r="E15" s="31"/>
      <c r="F15" s="31"/>
      <c r="G15" s="9">
        <v>21845</v>
      </c>
      <c r="H15" s="9">
        <v>1514</v>
      </c>
      <c r="I15" s="9">
        <v>858</v>
      </c>
      <c r="J15" s="8">
        <v>307</v>
      </c>
      <c r="K15" s="8">
        <v>454</v>
      </c>
      <c r="L15" s="8">
        <v>0</v>
      </c>
      <c r="M15" s="8">
        <v>249</v>
      </c>
      <c r="N15" s="8">
        <v>307</v>
      </c>
      <c r="O15" s="8">
        <v>454</v>
      </c>
      <c r="P15" s="8">
        <v>307</v>
      </c>
      <c r="Q15" s="8">
        <v>454</v>
      </c>
      <c r="R15" s="8"/>
      <c r="S15" s="9"/>
    </row>
    <row r="16" spans="1:26" ht="12" customHeight="1">
      <c r="A16" s="31" t="s">
        <v>36</v>
      </c>
      <c r="B16" s="31"/>
      <c r="C16" s="31"/>
      <c r="D16" s="32">
        <v>294566</v>
      </c>
      <c r="E16" s="31"/>
      <c r="F16" s="31"/>
      <c r="G16" s="9">
        <v>10120</v>
      </c>
      <c r="H16" s="9">
        <v>3185</v>
      </c>
      <c r="I16" s="9">
        <v>1390</v>
      </c>
      <c r="J16" s="8">
        <v>65</v>
      </c>
      <c r="K16" s="8">
        <v>108</v>
      </c>
      <c r="L16" s="9">
        <v>0</v>
      </c>
      <c r="M16" s="8">
        <v>249</v>
      </c>
      <c r="N16" s="8">
        <v>0</v>
      </c>
      <c r="O16" s="8">
        <v>249</v>
      </c>
      <c r="P16" s="9">
        <v>65</v>
      </c>
      <c r="Q16" s="8">
        <v>108</v>
      </c>
      <c r="R16" s="8"/>
      <c r="S16" s="9"/>
    </row>
    <row r="17" spans="1:40" ht="12" customHeight="1">
      <c r="A17" s="31" t="s">
        <v>37</v>
      </c>
      <c r="B17" s="31"/>
      <c r="C17" s="31"/>
      <c r="D17" s="32">
        <v>82915</v>
      </c>
      <c r="E17" s="31"/>
      <c r="F17" s="31"/>
      <c r="G17" s="9">
        <v>5760</v>
      </c>
      <c r="H17" s="9">
        <v>4051</v>
      </c>
      <c r="I17" s="9">
        <v>1350</v>
      </c>
      <c r="J17" s="8">
        <v>237</v>
      </c>
      <c r="K17" s="8">
        <v>320</v>
      </c>
      <c r="L17" s="8">
        <v>0</v>
      </c>
      <c r="M17" s="8">
        <v>249</v>
      </c>
      <c r="N17" s="8">
        <v>237</v>
      </c>
      <c r="O17" s="8">
        <v>320</v>
      </c>
      <c r="P17" s="8">
        <v>237</v>
      </c>
      <c r="Q17" s="8">
        <v>320</v>
      </c>
      <c r="R17" s="8"/>
      <c r="S17" s="9"/>
    </row>
    <row r="18" spans="1:40" ht="12" customHeight="1">
      <c r="A18" s="31" t="s">
        <v>38</v>
      </c>
      <c r="B18" s="31"/>
      <c r="C18" s="31"/>
      <c r="D18" s="32">
        <v>44428</v>
      </c>
      <c r="E18" s="31"/>
      <c r="F18" s="31"/>
      <c r="G18" s="9">
        <v>4309</v>
      </c>
      <c r="H18" s="8">
        <v>1392</v>
      </c>
      <c r="I18" s="8">
        <v>795</v>
      </c>
      <c r="J18" s="8">
        <v>351</v>
      </c>
      <c r="K18" s="8">
        <v>437</v>
      </c>
      <c r="L18" s="8">
        <v>91</v>
      </c>
      <c r="M18" s="8">
        <v>148</v>
      </c>
      <c r="N18" s="8">
        <v>261</v>
      </c>
      <c r="O18" s="8">
        <v>402</v>
      </c>
      <c r="P18" s="8">
        <v>442</v>
      </c>
      <c r="Q18" s="8">
        <v>460</v>
      </c>
      <c r="R18" s="8"/>
      <c r="S18" s="9"/>
    </row>
    <row r="19" spans="1:40" ht="12" customHeight="1">
      <c r="A19" s="31" t="s">
        <v>19</v>
      </c>
      <c r="B19" s="31"/>
      <c r="C19" s="31"/>
      <c r="D19" s="32">
        <v>296457</v>
      </c>
      <c r="E19" s="31"/>
      <c r="F19" s="31"/>
      <c r="G19" s="9">
        <v>11839</v>
      </c>
      <c r="H19" s="9">
        <v>13757</v>
      </c>
      <c r="I19" s="9">
        <v>2926</v>
      </c>
      <c r="J19" s="9">
        <v>281</v>
      </c>
      <c r="K19" s="8">
        <v>373</v>
      </c>
      <c r="L19" s="8">
        <v>897</v>
      </c>
      <c r="M19" s="8">
        <v>1019</v>
      </c>
      <c r="N19" s="9">
        <v>336</v>
      </c>
      <c r="O19" s="8">
        <v>377</v>
      </c>
      <c r="P19" s="9">
        <v>1257</v>
      </c>
      <c r="Q19" s="8">
        <v>1113</v>
      </c>
      <c r="R19" s="8"/>
      <c r="S19" s="9"/>
    </row>
    <row r="20" spans="1:40" ht="12" customHeight="1">
      <c r="A20" s="31" t="s">
        <v>20</v>
      </c>
      <c r="B20" s="31"/>
      <c r="C20" s="31"/>
      <c r="D20" s="32">
        <v>166676</v>
      </c>
      <c r="E20" s="31"/>
      <c r="F20" s="31"/>
      <c r="G20" s="9">
        <v>7927</v>
      </c>
      <c r="H20" s="9">
        <v>11466</v>
      </c>
      <c r="I20" s="9">
        <v>2150</v>
      </c>
      <c r="J20" s="9">
        <v>895</v>
      </c>
      <c r="K20" s="8">
        <v>654</v>
      </c>
      <c r="L20" s="9">
        <v>238</v>
      </c>
      <c r="M20" s="8">
        <v>269</v>
      </c>
      <c r="N20" s="9">
        <v>1040</v>
      </c>
      <c r="O20" s="8">
        <v>687</v>
      </c>
      <c r="P20" s="9">
        <v>2053</v>
      </c>
      <c r="Q20" s="8">
        <v>1045</v>
      </c>
      <c r="R20" s="8"/>
      <c r="S20" s="9"/>
    </row>
    <row r="21" spans="1:40" ht="12" customHeight="1">
      <c r="A21" s="31" t="s">
        <v>17</v>
      </c>
      <c r="B21" s="31"/>
      <c r="C21" s="31"/>
      <c r="D21" s="32">
        <v>616153</v>
      </c>
      <c r="E21" s="31"/>
      <c r="F21" s="31"/>
      <c r="G21" s="9">
        <v>16425</v>
      </c>
      <c r="H21" s="9">
        <v>29342</v>
      </c>
      <c r="I21" s="9">
        <v>4296</v>
      </c>
      <c r="J21" s="9">
        <v>4062</v>
      </c>
      <c r="K21" s="9">
        <v>1569</v>
      </c>
      <c r="L21" s="8">
        <v>315</v>
      </c>
      <c r="M21" s="8">
        <v>267</v>
      </c>
      <c r="N21" s="9">
        <v>4073</v>
      </c>
      <c r="O21" s="9">
        <v>1571</v>
      </c>
      <c r="P21" s="9">
        <v>4656</v>
      </c>
      <c r="Q21" s="9">
        <v>1630</v>
      </c>
      <c r="R21" s="8"/>
      <c r="S21" s="9"/>
    </row>
    <row r="22" spans="1:40" ht="12" customHeight="1">
      <c r="A22" s="31" t="s">
        <v>18</v>
      </c>
      <c r="B22" s="31"/>
      <c r="C22" s="31"/>
      <c r="D22" s="32">
        <v>3399405</v>
      </c>
      <c r="E22" s="31"/>
      <c r="F22" s="31"/>
      <c r="G22" s="9">
        <v>37071</v>
      </c>
      <c r="H22" s="9">
        <v>180039</v>
      </c>
      <c r="I22" s="9">
        <v>8471</v>
      </c>
      <c r="J22" s="9">
        <v>12923</v>
      </c>
      <c r="K22" s="9">
        <v>2969</v>
      </c>
      <c r="L22" s="9">
        <v>4193</v>
      </c>
      <c r="M22" s="8">
        <v>1479</v>
      </c>
      <c r="N22" s="9">
        <v>9634</v>
      </c>
      <c r="O22" s="9">
        <v>2437</v>
      </c>
      <c r="P22" s="9">
        <v>18645</v>
      </c>
      <c r="Q22" s="9">
        <v>3344</v>
      </c>
      <c r="R22" s="9"/>
      <c r="S22" s="9"/>
    </row>
    <row r="23" spans="1:40" ht="12" customHeight="1">
      <c r="A23" s="31" t="s">
        <v>21</v>
      </c>
      <c r="B23" s="31"/>
      <c r="C23" s="31"/>
      <c r="D23" s="32">
        <v>1805586</v>
      </c>
      <c r="E23" s="31"/>
      <c r="F23" s="31"/>
      <c r="G23" s="9">
        <v>31124</v>
      </c>
      <c r="H23" s="9">
        <v>191519</v>
      </c>
      <c r="I23" s="9">
        <v>11767</v>
      </c>
      <c r="J23" s="9">
        <v>8021</v>
      </c>
      <c r="K23" s="9">
        <v>2096</v>
      </c>
      <c r="L23" s="9">
        <v>4031</v>
      </c>
      <c r="M23" s="8">
        <v>1794</v>
      </c>
      <c r="N23" s="9">
        <v>6301</v>
      </c>
      <c r="O23" s="9">
        <v>1764</v>
      </c>
      <c r="P23" s="9">
        <v>14533</v>
      </c>
      <c r="Q23" s="9">
        <v>3007</v>
      </c>
      <c r="R23" s="8"/>
      <c r="S23" s="9"/>
    </row>
    <row r="24" spans="1:40" ht="12" customHeight="1">
      <c r="A24" s="31" t="s">
        <v>22</v>
      </c>
      <c r="B24" s="31"/>
      <c r="C24" s="31"/>
      <c r="D24" s="32">
        <v>27568098</v>
      </c>
      <c r="E24" s="31"/>
      <c r="F24" s="31"/>
      <c r="G24" s="9">
        <v>105493</v>
      </c>
      <c r="H24" s="9">
        <v>2218292</v>
      </c>
      <c r="I24" s="9">
        <v>31392</v>
      </c>
      <c r="J24" s="9">
        <v>264606</v>
      </c>
      <c r="K24" s="9">
        <v>11047</v>
      </c>
      <c r="L24" s="9">
        <v>108195</v>
      </c>
      <c r="M24" s="9">
        <v>6909</v>
      </c>
      <c r="N24" s="9">
        <v>219183</v>
      </c>
      <c r="O24" s="9">
        <v>9937</v>
      </c>
      <c r="P24" s="9">
        <v>406260</v>
      </c>
      <c r="Q24" s="9">
        <v>13921</v>
      </c>
      <c r="R24" s="9"/>
      <c r="S24" s="9"/>
    </row>
    <row r="27" spans="1:40">
      <c r="C27" s="29">
        <v>2013</v>
      </c>
      <c r="D27" s="29"/>
      <c r="E27" s="30">
        <v>2014</v>
      </c>
      <c r="F27" s="30"/>
      <c r="G27" s="29">
        <v>2015</v>
      </c>
      <c r="H27" s="29"/>
      <c r="I27" s="30">
        <v>2016</v>
      </c>
      <c r="J27" s="30"/>
      <c r="K27" s="29">
        <v>2017</v>
      </c>
      <c r="L27" s="29"/>
      <c r="M27" s="30">
        <v>2018</v>
      </c>
      <c r="N27" s="30"/>
      <c r="O27" s="29">
        <v>2019</v>
      </c>
      <c r="P27" s="29"/>
      <c r="Q27" s="30" t="s">
        <v>72</v>
      </c>
      <c r="R27" s="30"/>
      <c r="S27" s="29">
        <v>2021</v>
      </c>
      <c r="T27" s="29"/>
      <c r="W27" s="15">
        <v>2018</v>
      </c>
      <c r="X27" s="15"/>
      <c r="Y27" s="14">
        <v>2019</v>
      </c>
      <c r="Z27" s="14"/>
      <c r="AA27" s="15">
        <v>2018</v>
      </c>
      <c r="AB27" s="15"/>
      <c r="AC27" s="14">
        <v>2017</v>
      </c>
      <c r="AD27" s="14"/>
      <c r="AE27" s="15">
        <v>2016</v>
      </c>
      <c r="AF27" s="15"/>
      <c r="AG27" s="14">
        <v>2015</v>
      </c>
      <c r="AH27" s="14"/>
      <c r="AI27" s="15">
        <v>2014</v>
      </c>
      <c r="AJ27" s="15"/>
      <c r="AK27" s="29">
        <v>2013</v>
      </c>
      <c r="AL27" s="29"/>
    </row>
    <row r="28" spans="1:40">
      <c r="C28" t="s">
        <v>41</v>
      </c>
      <c r="D28" t="s">
        <v>43</v>
      </c>
      <c r="E28" t="s">
        <v>41</v>
      </c>
      <c r="F28" t="s">
        <v>43</v>
      </c>
      <c r="G28" t="s">
        <v>41</v>
      </c>
      <c r="H28" t="s">
        <v>43</v>
      </c>
      <c r="I28" t="s">
        <v>41</v>
      </c>
      <c r="J28" t="s">
        <v>43</v>
      </c>
      <c r="K28" t="s">
        <v>41</v>
      </c>
      <c r="L28" t="s">
        <v>43</v>
      </c>
      <c r="M28" t="s">
        <v>41</v>
      </c>
      <c r="N28" t="s">
        <v>43</v>
      </c>
      <c r="O28" t="s">
        <v>41</v>
      </c>
      <c r="P28" t="s">
        <v>43</v>
      </c>
      <c r="Q28" t="s">
        <v>41</v>
      </c>
      <c r="R28" t="s">
        <v>43</v>
      </c>
      <c r="S28" t="s">
        <v>41</v>
      </c>
      <c r="T28" t="s">
        <v>43</v>
      </c>
      <c r="W28" t="s">
        <v>42</v>
      </c>
      <c r="X28" t="s">
        <v>43</v>
      </c>
      <c r="Y28" t="s">
        <v>42</v>
      </c>
      <c r="Z28" t="s">
        <v>43</v>
      </c>
      <c r="AA28" t="s">
        <v>42</v>
      </c>
      <c r="AB28" t="s">
        <v>43</v>
      </c>
      <c r="AC28" t="s">
        <v>42</v>
      </c>
      <c r="AD28" t="s">
        <v>43</v>
      </c>
      <c r="AE28" t="s">
        <v>42</v>
      </c>
      <c r="AF28" t="s">
        <v>43</v>
      </c>
      <c r="AG28" t="s">
        <v>42</v>
      </c>
      <c r="AH28" t="s">
        <v>43</v>
      </c>
      <c r="AI28" t="s">
        <v>42</v>
      </c>
      <c r="AJ28" t="s">
        <v>43</v>
      </c>
      <c r="AK28" t="s">
        <v>42</v>
      </c>
      <c r="AL28" t="s">
        <v>43</v>
      </c>
    </row>
    <row r="29" spans="1:40">
      <c r="B29" s="13" t="s">
        <v>0</v>
      </c>
      <c r="C29" s="3">
        <v>355739</v>
      </c>
      <c r="D29" s="3"/>
      <c r="E29" s="3">
        <v>367586</v>
      </c>
      <c r="F29" s="3"/>
      <c r="G29" s="3">
        <v>385213</v>
      </c>
      <c r="H29" s="3"/>
      <c r="I29">
        <v>397580</v>
      </c>
      <c r="K29" s="3">
        <v>399678</v>
      </c>
      <c r="L29" s="3">
        <v>9277</v>
      </c>
      <c r="M29" s="3">
        <v>421050</v>
      </c>
      <c r="N29" s="3">
        <v>9018</v>
      </c>
      <c r="O29" s="2">
        <v>405295</v>
      </c>
      <c r="P29" s="2">
        <v>9090</v>
      </c>
      <c r="S29" s="3">
        <f>N6</f>
        <v>289051</v>
      </c>
      <c r="T29" s="3">
        <f>O6</f>
        <v>11761</v>
      </c>
      <c r="U29" s="2"/>
      <c r="V29" s="13" t="s">
        <v>0</v>
      </c>
      <c r="W29" s="3">
        <f>N4</f>
        <v>565263</v>
      </c>
      <c r="X29" s="3">
        <f>O4</f>
        <v>11045</v>
      </c>
      <c r="Y29" s="2">
        <v>570109</v>
      </c>
      <c r="Z29" s="2">
        <v>8713</v>
      </c>
      <c r="AA29" s="3">
        <v>558590</v>
      </c>
      <c r="AB29" s="3">
        <v>8629</v>
      </c>
      <c r="AC29" s="3">
        <v>540104</v>
      </c>
      <c r="AD29" s="3">
        <v>8545</v>
      </c>
      <c r="AE29">
        <v>540911</v>
      </c>
      <c r="AG29" s="2">
        <v>522623</v>
      </c>
      <c r="AH29" s="2"/>
      <c r="AI29" s="2">
        <v>495955</v>
      </c>
      <c r="AJ29" s="2"/>
      <c r="AK29" s="3">
        <v>482918</v>
      </c>
      <c r="AL29" s="3"/>
      <c r="AM29" s="3"/>
      <c r="AN29" s="3"/>
    </row>
    <row r="30" spans="1:40">
      <c r="B30" s="13" t="s">
        <v>2</v>
      </c>
      <c r="C30" s="3">
        <v>447452</v>
      </c>
      <c r="D30" s="3">
        <v>8908</v>
      </c>
      <c r="E30" s="3">
        <v>456366</v>
      </c>
      <c r="F30" s="3"/>
      <c r="G30" s="3">
        <v>470841</v>
      </c>
      <c r="H30" s="3">
        <v>9257</v>
      </c>
      <c r="I30">
        <v>485576</v>
      </c>
      <c r="J30" s="3">
        <v>9412</v>
      </c>
      <c r="K30" s="3">
        <v>505506</v>
      </c>
      <c r="L30" s="3">
        <v>10288</v>
      </c>
      <c r="M30" s="3">
        <v>524431</v>
      </c>
      <c r="N30" s="3">
        <v>10242</v>
      </c>
      <c r="O30" s="2">
        <v>520634</v>
      </c>
      <c r="P30" s="2">
        <v>10373</v>
      </c>
      <c r="S30" s="3">
        <f>J6</f>
        <v>387506</v>
      </c>
      <c r="T30" s="3">
        <f>K6</f>
        <v>12085</v>
      </c>
      <c r="U30" s="2"/>
      <c r="V30" s="13" t="s">
        <v>2</v>
      </c>
      <c r="W30" s="3">
        <f>J4</f>
        <v>731623</v>
      </c>
      <c r="X30" s="3">
        <f>K4</f>
        <v>10645</v>
      </c>
      <c r="Y30" s="2">
        <v>719100</v>
      </c>
      <c r="Z30" s="2">
        <v>9575</v>
      </c>
      <c r="AA30" s="3">
        <v>696725</v>
      </c>
      <c r="AB30" s="3">
        <v>9264</v>
      </c>
      <c r="AC30" s="3">
        <v>679262</v>
      </c>
      <c r="AD30" s="3">
        <v>8001</v>
      </c>
      <c r="AE30">
        <v>662881</v>
      </c>
      <c r="AF30" s="3">
        <v>7656</v>
      </c>
      <c r="AG30" s="3">
        <v>631335</v>
      </c>
      <c r="AH30" s="3">
        <v>7056</v>
      </c>
      <c r="AI30" s="2">
        <v>607713</v>
      </c>
      <c r="AJ30" s="2"/>
      <c r="AK30" s="3">
        <v>594844</v>
      </c>
      <c r="AL30" s="3"/>
      <c r="AM30" s="3"/>
      <c r="AN30" s="3"/>
    </row>
    <row r="31" spans="1:40">
      <c r="B31" s="13" t="s">
        <v>5</v>
      </c>
      <c r="C31" s="3">
        <v>186036</v>
      </c>
      <c r="D31" s="3"/>
      <c r="E31" s="3">
        <v>191359</v>
      </c>
      <c r="F31" s="3"/>
      <c r="G31" s="3">
        <v>205375</v>
      </c>
      <c r="H31" s="3"/>
      <c r="I31">
        <v>213481</v>
      </c>
      <c r="K31" s="3">
        <v>212204</v>
      </c>
      <c r="L31" s="3">
        <v>7154</v>
      </c>
      <c r="M31" s="3">
        <v>227019</v>
      </c>
      <c r="N31" s="3">
        <v>6339</v>
      </c>
      <c r="O31" s="2">
        <v>234133</v>
      </c>
      <c r="P31" s="2">
        <v>7158</v>
      </c>
      <c r="S31" s="3">
        <f>L6</f>
        <v>195829</v>
      </c>
      <c r="T31" s="3">
        <f>M6</f>
        <v>6789</v>
      </c>
      <c r="U31" s="2"/>
      <c r="V31" s="13" t="s">
        <v>5</v>
      </c>
      <c r="W31" s="3">
        <f>L4</f>
        <v>336739</v>
      </c>
      <c r="X31" s="3">
        <f>M4</f>
        <v>5570</v>
      </c>
      <c r="Y31" s="2">
        <v>307741</v>
      </c>
      <c r="Z31" s="2">
        <v>5300</v>
      </c>
      <c r="AA31" s="2">
        <v>285558</v>
      </c>
      <c r="AB31" s="2">
        <v>5768</v>
      </c>
      <c r="AC31" s="3">
        <v>268212</v>
      </c>
      <c r="AD31" s="3">
        <v>6826</v>
      </c>
      <c r="AE31" s="2">
        <v>261272</v>
      </c>
      <c r="AF31" s="2"/>
      <c r="AG31" s="3">
        <v>253907</v>
      </c>
      <c r="AH31" s="3"/>
      <c r="AI31" s="2">
        <v>241079</v>
      </c>
      <c r="AJ31" s="2"/>
      <c r="AK31" s="3">
        <v>229036</v>
      </c>
      <c r="AL31" s="3"/>
      <c r="AM31" s="3"/>
      <c r="AN31" s="3"/>
    </row>
    <row r="32" spans="1:40">
      <c r="B32" s="13" t="s">
        <v>23</v>
      </c>
      <c r="C32" s="3">
        <v>739772</v>
      </c>
      <c r="D32" s="3"/>
      <c r="E32" s="3">
        <v>755647</v>
      </c>
      <c r="F32" s="3"/>
      <c r="G32" s="3">
        <v>795865</v>
      </c>
      <c r="H32" s="3"/>
      <c r="I32">
        <v>821859</v>
      </c>
      <c r="K32" s="3">
        <v>852415</v>
      </c>
      <c r="L32" s="3">
        <v>13101</v>
      </c>
      <c r="M32" s="3">
        <v>884659</v>
      </c>
      <c r="N32" s="3">
        <v>12519</v>
      </c>
      <c r="O32" s="2">
        <v>897663</v>
      </c>
      <c r="P32" s="2">
        <v>13605</v>
      </c>
      <c r="S32" s="3">
        <f>P6</f>
        <v>720753</v>
      </c>
      <c r="T32" s="3">
        <f>Q6</f>
        <v>15740</v>
      </c>
      <c r="U32" s="2"/>
      <c r="V32" s="13" t="s">
        <v>23</v>
      </c>
      <c r="W32" s="3">
        <f>P4</f>
        <v>1262265</v>
      </c>
      <c r="X32" s="3">
        <f>Q4</f>
        <v>14355</v>
      </c>
      <c r="Y32" s="2">
        <v>1204161</v>
      </c>
      <c r="Z32" s="2">
        <v>11317</v>
      </c>
      <c r="AA32" s="2">
        <v>1149983</v>
      </c>
      <c r="AB32" s="2">
        <v>11907</v>
      </c>
      <c r="AC32" s="3">
        <v>1112564</v>
      </c>
      <c r="AD32" s="3">
        <v>11171</v>
      </c>
      <c r="AE32" s="2">
        <v>1080783</v>
      </c>
      <c r="AF32" s="2"/>
      <c r="AG32" s="3">
        <v>1034605</v>
      </c>
      <c r="AH32" s="3"/>
      <c r="AI32" s="3">
        <v>986709</v>
      </c>
      <c r="AJ32" s="3"/>
      <c r="AK32" s="3" t="s">
        <v>39</v>
      </c>
      <c r="AL32" s="3"/>
      <c r="AM32" s="3"/>
      <c r="AN32" s="3"/>
    </row>
    <row r="33" spans="2:40">
      <c r="B33" s="13" t="s">
        <v>6</v>
      </c>
      <c r="C33" s="3">
        <v>9571029</v>
      </c>
      <c r="D33" s="3"/>
      <c r="E33" s="3">
        <v>9869007</v>
      </c>
      <c r="F33" s="3"/>
      <c r="G33" s="3">
        <v>10145748</v>
      </c>
      <c r="H33" s="3"/>
      <c r="I33">
        <v>10294898</v>
      </c>
      <c r="K33" s="3">
        <v>10516631</v>
      </c>
      <c r="L33" s="3">
        <v>40631</v>
      </c>
      <c r="M33" s="3">
        <v>10764273</v>
      </c>
      <c r="N33" s="3">
        <v>43920</v>
      </c>
      <c r="O33" s="2">
        <v>10992403</v>
      </c>
      <c r="P33" s="2">
        <v>52833</v>
      </c>
      <c r="S33" s="3">
        <f>H6</f>
        <v>9643366</v>
      </c>
      <c r="T33" s="3">
        <f>I6</f>
        <v>51631</v>
      </c>
      <c r="U33" s="2"/>
      <c r="V33" s="13" t="s">
        <v>6</v>
      </c>
      <c r="W33" s="3">
        <f>H4</f>
        <v>13635342</v>
      </c>
      <c r="X33" s="3">
        <f>I4</f>
        <v>45038</v>
      </c>
      <c r="Y33" s="2">
        <v>13715977</v>
      </c>
      <c r="Z33" s="2">
        <v>43295</v>
      </c>
      <c r="AA33" s="2">
        <v>13337175</v>
      </c>
      <c r="AB33" s="2">
        <v>36929</v>
      </c>
      <c r="AC33" s="3">
        <v>13051002</v>
      </c>
      <c r="AD33" s="3">
        <v>37723</v>
      </c>
      <c r="AE33" s="2">
        <v>12783032</v>
      </c>
      <c r="AF33" s="2"/>
      <c r="AG33" s="3">
        <v>12556719</v>
      </c>
      <c r="AH33" s="3"/>
      <c r="AI33" s="2">
        <v>12275962</v>
      </c>
      <c r="AJ33" s="2"/>
      <c r="AK33" s="3">
        <v>11939372</v>
      </c>
      <c r="AL33" s="3"/>
      <c r="AM33" s="3"/>
      <c r="AN33" s="3"/>
    </row>
    <row r="34" spans="2:40">
      <c r="B34" s="13" t="s">
        <v>7</v>
      </c>
      <c r="C34" s="3">
        <v>109277215</v>
      </c>
      <c r="D34" s="3"/>
      <c r="E34" s="2">
        <v>111525436</v>
      </c>
      <c r="F34" s="2"/>
      <c r="G34" s="7">
        <v>113576499</v>
      </c>
      <c r="H34" s="7"/>
      <c r="I34">
        <v>114771057</v>
      </c>
      <c r="K34" s="7">
        <v>116736603</v>
      </c>
      <c r="L34" s="7">
        <v>155937</v>
      </c>
      <c r="M34" s="7">
        <v>117947627</v>
      </c>
      <c r="N34" s="7">
        <v>146851</v>
      </c>
      <c r="O34" s="2">
        <v>119153349</v>
      </c>
      <c r="P34" s="2">
        <v>145368</v>
      </c>
      <c r="S34" s="7">
        <f>D6</f>
        <v>104650121</v>
      </c>
      <c r="T34" s="7">
        <f>G6</f>
        <v>137202</v>
      </c>
      <c r="U34" s="2"/>
      <c r="V34" s="13" t="s">
        <v>7</v>
      </c>
      <c r="W34" s="3">
        <f>D4</f>
        <v>154314179</v>
      </c>
      <c r="X34" s="3">
        <f>G4</f>
        <v>151398</v>
      </c>
      <c r="Y34" s="2">
        <v>156941346</v>
      </c>
      <c r="Z34" s="2">
        <v>161399</v>
      </c>
      <c r="AA34" s="2">
        <v>154609443</v>
      </c>
      <c r="AB34" s="2">
        <v>150280</v>
      </c>
      <c r="AC34" s="3">
        <v>152802672</v>
      </c>
      <c r="AD34" s="3">
        <v>146196</v>
      </c>
      <c r="AE34" s="2">
        <v>150377159</v>
      </c>
      <c r="AF34" s="2"/>
      <c r="AG34" s="3">
        <v>148324160</v>
      </c>
      <c r="AH34" s="3"/>
      <c r="AI34" s="2">
        <v>145870653</v>
      </c>
      <c r="AJ34" s="2"/>
      <c r="AK34" s="3">
        <v>142962379</v>
      </c>
      <c r="AL34" s="3"/>
      <c r="AM34" s="3"/>
      <c r="AN34" s="3"/>
    </row>
    <row r="37" spans="2:40" ht="15.6">
      <c r="C37" s="29">
        <v>2013</v>
      </c>
      <c r="D37" s="29"/>
      <c r="E37" s="30">
        <v>2014</v>
      </c>
      <c r="F37" s="30"/>
      <c r="G37" s="29">
        <v>2015</v>
      </c>
      <c r="H37" s="29"/>
      <c r="I37" s="30">
        <v>2016</v>
      </c>
      <c r="J37" s="30"/>
      <c r="K37" s="29">
        <v>2017</v>
      </c>
      <c r="L37" s="29"/>
      <c r="M37" s="30">
        <v>2018</v>
      </c>
      <c r="N37" s="30"/>
      <c r="O37" s="29">
        <v>2019</v>
      </c>
      <c r="P37" s="29"/>
      <c r="Q37" s="30" t="s">
        <v>72</v>
      </c>
      <c r="R37" s="30"/>
      <c r="S37" s="29">
        <v>2021</v>
      </c>
      <c r="T37" s="29"/>
      <c r="V37" s="37" t="s">
        <v>45</v>
      </c>
      <c r="W37" s="37"/>
      <c r="X37" s="37"/>
      <c r="Y37" s="37"/>
      <c r="Z37" s="37"/>
      <c r="AA37" s="37"/>
    </row>
    <row r="38" spans="2:40">
      <c r="C38" t="s">
        <v>44</v>
      </c>
      <c r="D38" t="s">
        <v>43</v>
      </c>
      <c r="E38" t="s">
        <v>44</v>
      </c>
      <c r="F38" t="s">
        <v>43</v>
      </c>
      <c r="G38" t="s">
        <v>44</v>
      </c>
      <c r="H38" t="s">
        <v>43</v>
      </c>
      <c r="I38" t="s">
        <v>44</v>
      </c>
      <c r="J38" t="s">
        <v>43</v>
      </c>
      <c r="K38" t="s">
        <v>44</v>
      </c>
      <c r="L38" t="s">
        <v>43</v>
      </c>
      <c r="M38" t="s">
        <v>44</v>
      </c>
      <c r="N38" t="s">
        <v>43</v>
      </c>
      <c r="O38" t="s">
        <v>44</v>
      </c>
      <c r="P38" t="s">
        <v>43</v>
      </c>
      <c r="Q38" t="s">
        <v>44</v>
      </c>
      <c r="R38" t="s">
        <v>43</v>
      </c>
      <c r="S38" t="s">
        <v>44</v>
      </c>
      <c r="T38" t="s">
        <v>43</v>
      </c>
      <c r="V38" s="35" t="s">
        <v>46</v>
      </c>
      <c r="W38" s="35"/>
      <c r="X38" s="35"/>
      <c r="Y38" s="35"/>
      <c r="Z38" s="35"/>
      <c r="AA38" s="35"/>
    </row>
    <row r="39" spans="2:40" ht="18">
      <c r="B39" s="13" t="s">
        <v>0</v>
      </c>
      <c r="C39" s="1">
        <f t="shared" ref="C39:C44" si="0">(C29/AK29)</f>
        <v>0.73664473057537716</v>
      </c>
      <c r="D39" s="1"/>
      <c r="E39" s="1">
        <f t="shared" ref="E39:E44" si="1">(E29/AI29)</f>
        <v>0.74116804952062187</v>
      </c>
      <c r="F39" s="1"/>
      <c r="G39" s="1">
        <f t="shared" ref="G39:G44" si="2">G29/AG29</f>
        <v>0.73707624807939953</v>
      </c>
      <c r="H39" s="1"/>
      <c r="I39" s="1">
        <f t="shared" ref="I39:I44" si="3">I29/AE29</f>
        <v>0.7350192545538915</v>
      </c>
      <c r="J39" s="1">
        <f t="shared" ref="J39:J44" si="4">SQRT(((J29)^2)+(((I39)^2)*((AF29)^2)))/AE29</f>
        <v>0</v>
      </c>
      <c r="K39" s="1">
        <f t="shared" ref="K39:K44" si="5">K29/AC29</f>
        <v>0.74000192555507827</v>
      </c>
      <c r="L39" s="1">
        <f t="shared" ref="L39:L44" si="6">SQRT(((L29)^2)+(((K39)^2)*((AD29)^2)))/AC29</f>
        <v>2.0786863608778908E-2</v>
      </c>
      <c r="M39" s="1">
        <v>0.77840901737993862</v>
      </c>
      <c r="N39" s="1">
        <f t="shared" ref="N39:N44" si="7">SQRT(((N29)^2)+(((M39)^2)*((AB29)^2)))/AA29</f>
        <v>2.0130322182700989E-2</v>
      </c>
      <c r="O39" s="1">
        <v>0.71090791410063692</v>
      </c>
      <c r="P39" s="1">
        <v>1.9294195449594719E-2</v>
      </c>
      <c r="S39" s="1">
        <f t="shared" ref="S39:S44" si="8">S29/W29</f>
        <v>0.51135666052793127</v>
      </c>
      <c r="T39" s="1">
        <f>SQRT(((T29)^2)+(((S39)^2)*((X29)^2)))/W29</f>
        <v>2.3081025194177693E-2</v>
      </c>
      <c r="V39" s="11" t="s">
        <v>47</v>
      </c>
      <c r="W39" s="12" t="s">
        <v>48</v>
      </c>
      <c r="X39" s="12" t="s">
        <v>49</v>
      </c>
      <c r="Y39" s="12"/>
      <c r="Z39" s="38" t="s">
        <v>50</v>
      </c>
      <c r="AA39" s="38"/>
    </row>
    <row r="40" spans="2:40" ht="15.6">
      <c r="B40" s="13" t="s">
        <v>2</v>
      </c>
      <c r="C40" s="1">
        <f t="shared" si="0"/>
        <v>0.75221738808830552</v>
      </c>
      <c r="D40" s="1"/>
      <c r="E40" s="1">
        <f t="shared" si="1"/>
        <v>0.75095645477388173</v>
      </c>
      <c r="F40" s="1"/>
      <c r="G40" s="1">
        <f t="shared" si="2"/>
        <v>0.74578630996222295</v>
      </c>
      <c r="H40" s="1">
        <f>SQRT(((H30)^2)+(((G40)^2)*((AH30)^2)))/AG30</f>
        <v>1.6866116390064981E-2</v>
      </c>
      <c r="I40" s="1">
        <f t="shared" si="3"/>
        <v>0.73252363546398225</v>
      </c>
      <c r="J40" s="1">
        <f t="shared" si="4"/>
        <v>1.6528109931224177E-2</v>
      </c>
      <c r="K40" s="1">
        <f t="shared" si="5"/>
        <v>0.74419885110605333</v>
      </c>
      <c r="L40" s="1">
        <f t="shared" si="6"/>
        <v>1.7499644528415414E-2</v>
      </c>
      <c r="M40" s="1">
        <v>0.79113898271333771</v>
      </c>
      <c r="N40" s="1">
        <f t="shared" si="7"/>
        <v>1.8076317745398331E-2</v>
      </c>
      <c r="O40" s="1">
        <v>0.72400778751216799</v>
      </c>
      <c r="P40" s="1">
        <v>1.7349819624767466E-2</v>
      </c>
      <c r="S40" s="1">
        <f t="shared" si="8"/>
        <v>0.52965256696413321</v>
      </c>
      <c r="T40" s="1">
        <f>SQRT(((T30)^2)+(((S40)^2)*((X30)^2)))/J4</f>
        <v>1.8227305142212061E-2</v>
      </c>
      <c r="V40" s="16" t="s">
        <v>55</v>
      </c>
      <c r="W40" s="17">
        <f>S29</f>
        <v>289051</v>
      </c>
      <c r="X40" s="17">
        <f>T29</f>
        <v>11761</v>
      </c>
      <c r="Y40" s="12"/>
      <c r="Z40" s="36">
        <f>W40/W42</f>
        <v>0.51135666052793127</v>
      </c>
      <c r="AA40" s="36"/>
    </row>
    <row r="41" spans="2:40" ht="18">
      <c r="B41" s="13" t="s">
        <v>5</v>
      </c>
      <c r="C41" s="1">
        <f t="shared" si="0"/>
        <v>0.81225658848390647</v>
      </c>
      <c r="D41" s="1"/>
      <c r="E41" s="1">
        <f t="shared" si="1"/>
        <v>0.79376055152045599</v>
      </c>
      <c r="F41" s="1"/>
      <c r="G41" s="1">
        <f t="shared" si="2"/>
        <v>0.80885914921605151</v>
      </c>
      <c r="H41" s="1">
        <f>SQRT(((H31)^2)+(((G41)^2)*((AH31)^2)))/AG31</f>
        <v>0</v>
      </c>
      <c r="I41" s="1">
        <f t="shared" si="3"/>
        <v>0.81708334609142963</v>
      </c>
      <c r="J41" s="1">
        <f t="shared" si="4"/>
        <v>0</v>
      </c>
      <c r="K41" s="1">
        <f t="shared" si="5"/>
        <v>0.79118011125527565</v>
      </c>
      <c r="L41" s="1">
        <f t="shared" si="6"/>
        <v>3.3419836677761473E-2</v>
      </c>
      <c r="M41" s="1">
        <v>0.86889907835512414</v>
      </c>
      <c r="N41" s="1">
        <f t="shared" si="7"/>
        <v>2.8298675828392079E-2</v>
      </c>
      <c r="O41" s="1">
        <v>0.76081185152449626</v>
      </c>
      <c r="P41" s="1">
        <v>1.3986392762330243E-2</v>
      </c>
      <c r="S41" s="1">
        <f t="shared" si="8"/>
        <v>0.58154535114732775</v>
      </c>
      <c r="T41" s="1">
        <f>SQRT(((T31)^2)+(((S41)^2)*((X31)^2)))/J5</f>
        <v>1.738831197268189E-2</v>
      </c>
      <c r="V41" s="11" t="s">
        <v>51</v>
      </c>
      <c r="W41" s="12" t="s">
        <v>52</v>
      </c>
      <c r="X41" s="12" t="s">
        <v>53</v>
      </c>
      <c r="Y41" s="12"/>
      <c r="Z41" s="38" t="s">
        <v>54</v>
      </c>
      <c r="AA41" s="38"/>
    </row>
    <row r="42" spans="2:40" ht="15.6">
      <c r="B42" s="13" t="s">
        <v>23</v>
      </c>
      <c r="C42" s="1">
        <f t="shared" si="0"/>
        <v>0.7713100986225786</v>
      </c>
      <c r="D42" s="1"/>
      <c r="E42" s="1">
        <f t="shared" si="1"/>
        <v>0.76582558788862776</v>
      </c>
      <c r="F42" s="1"/>
      <c r="G42" s="1">
        <f t="shared" si="2"/>
        <v>0.76924526751755495</v>
      </c>
      <c r="H42" s="1">
        <f>SQRT(((H32)^2)+(((G42)^2)*((AH32)^2)))/AG32</f>
        <v>0</v>
      </c>
      <c r="I42" s="1">
        <f t="shared" si="3"/>
        <v>0.76042924435339931</v>
      </c>
      <c r="J42" s="1">
        <f t="shared" si="4"/>
        <v>0</v>
      </c>
      <c r="K42" s="1">
        <f t="shared" si="5"/>
        <v>0.76617165394530118</v>
      </c>
      <c r="L42" s="1">
        <f t="shared" si="6"/>
        <v>1.4065702796045763E-2</v>
      </c>
      <c r="M42" s="1">
        <v>0.81853526563611756</v>
      </c>
      <c r="N42" s="1">
        <f t="shared" si="7"/>
        <v>1.3796335376656471E-2</v>
      </c>
      <c r="O42" s="1">
        <v>0.74546759112776451</v>
      </c>
      <c r="P42" s="1">
        <v>3.0747953221094595E-2</v>
      </c>
      <c r="S42" s="1">
        <f t="shared" si="8"/>
        <v>0.5709997504485983</v>
      </c>
      <c r="T42" s="1">
        <f>SQRT(((T32)^2)+(((S42)^2)*((X32)^2)))/J6</f>
        <v>4.5796365019585485E-2</v>
      </c>
      <c r="V42" s="16" t="s">
        <v>42</v>
      </c>
      <c r="W42" s="18">
        <f>W29</f>
        <v>565263</v>
      </c>
      <c r="X42" s="18">
        <f>X29</f>
        <v>11045</v>
      </c>
      <c r="Y42" s="12"/>
      <c r="Z42" s="36">
        <f>SQRT(((X40)^2)+(((Z40)^2)*((X42)^2)))/W42</f>
        <v>2.3081025194177693E-2</v>
      </c>
      <c r="AA42" s="36"/>
    </row>
    <row r="43" spans="2:40">
      <c r="B43" s="13" t="s">
        <v>6</v>
      </c>
      <c r="C43" s="1">
        <f t="shared" si="0"/>
        <v>0.80163588168623945</v>
      </c>
      <c r="D43" s="1"/>
      <c r="E43" s="1">
        <f t="shared" si="1"/>
        <v>0.80392941913635774</v>
      </c>
      <c r="F43" s="1"/>
      <c r="G43" s="1">
        <f t="shared" si="2"/>
        <v>0.80799355309296961</v>
      </c>
      <c r="H43" s="1">
        <f>SQRT(((H33)^2)+(((G43)^2)*((AH33)^2)))/AG33</f>
        <v>0</v>
      </c>
      <c r="I43" s="1">
        <f t="shared" si="3"/>
        <v>0.80535650696955152</v>
      </c>
      <c r="J43" s="1">
        <f t="shared" si="4"/>
        <v>0</v>
      </c>
      <c r="K43" s="1">
        <f t="shared" si="5"/>
        <v>0.80581023587307699</v>
      </c>
      <c r="L43" s="1">
        <f t="shared" si="6"/>
        <v>3.8880833691068615E-3</v>
      </c>
      <c r="M43" s="1">
        <v>0.84207510393465335</v>
      </c>
      <c r="N43" s="28">
        <f t="shared" si="7"/>
        <v>4.0349171843121409E-3</v>
      </c>
      <c r="O43" s="1">
        <v>0.8014305506636531</v>
      </c>
      <c r="P43" s="1">
        <v>4.6083606741900629E-3</v>
      </c>
      <c r="S43" s="1">
        <f t="shared" si="8"/>
        <v>0.70723315924162367</v>
      </c>
      <c r="T43" s="27">
        <f>SQRT(((T33)^2)+(((S43)^2)*((X33)^2)))/W33</f>
        <v>4.4491551322068416E-3</v>
      </c>
    </row>
    <row r="44" spans="2:40">
      <c r="B44" s="13" t="s">
        <v>7</v>
      </c>
      <c r="C44" s="1">
        <f t="shared" si="0"/>
        <v>0.76437742407742104</v>
      </c>
      <c r="D44" s="1"/>
      <c r="E44" s="1">
        <f t="shared" si="1"/>
        <v>0.76455019365684196</v>
      </c>
      <c r="F44" s="1"/>
      <c r="G44" s="1">
        <f t="shared" si="2"/>
        <v>0.76573161782948918</v>
      </c>
      <c r="H44" s="1">
        <f>SQRT(((H34)^2)+(((G44)^2)*((AH34)^2)))/AG34</f>
        <v>0</v>
      </c>
      <c r="I44" s="1">
        <f t="shared" si="3"/>
        <v>0.76322134134745823</v>
      </c>
      <c r="J44" s="1">
        <f t="shared" si="4"/>
        <v>0</v>
      </c>
      <c r="K44" s="1">
        <f t="shared" si="5"/>
        <v>0.76396964445752624</v>
      </c>
      <c r="L44" s="1">
        <f t="shared" si="6"/>
        <v>1.2552752232189738E-3</v>
      </c>
      <c r="M44" s="1">
        <v>0.78434536058764082</v>
      </c>
      <c r="N44" s="28">
        <f t="shared" si="7"/>
        <v>1.2179418135206594E-3</v>
      </c>
      <c r="O44" s="1">
        <v>0.7592221682615109</v>
      </c>
      <c r="P44" s="1">
        <v>1.2114369537439809E-3</v>
      </c>
      <c r="S44" s="1">
        <f t="shared" si="8"/>
        <v>0.67816270467278317</v>
      </c>
      <c r="T44" s="27">
        <f>SQRT(((T34)^2)+(((S44)^2)*((X34)^2)))/W34</f>
        <v>1.1104953890391808E-3</v>
      </c>
    </row>
    <row r="45" spans="2:40" ht="15.6">
      <c r="V45" s="37" t="s">
        <v>57</v>
      </c>
      <c r="W45" s="37"/>
      <c r="X45" s="37"/>
      <c r="Y45" s="37"/>
      <c r="Z45" s="37"/>
    </row>
    <row r="46" spans="2:40">
      <c r="V46" s="35" t="s">
        <v>58</v>
      </c>
      <c r="W46" s="35"/>
      <c r="X46" s="35"/>
      <c r="Y46" s="35"/>
      <c r="Z46" s="35"/>
    </row>
    <row r="47" spans="2:40" ht="18">
      <c r="C47" t="s">
        <v>8</v>
      </c>
      <c r="V47" s="11" t="s">
        <v>59</v>
      </c>
      <c r="W47" s="11" t="s">
        <v>60</v>
      </c>
      <c r="X47" s="12"/>
      <c r="Y47" s="19" t="s">
        <v>61</v>
      </c>
      <c r="Z47" s="11" t="s">
        <v>62</v>
      </c>
    </row>
    <row r="48" spans="2:40" ht="15.6">
      <c r="C48">
        <v>2013</v>
      </c>
      <c r="D48">
        <v>2014</v>
      </c>
      <c r="E48">
        <v>2015</v>
      </c>
      <c r="F48">
        <v>2016</v>
      </c>
      <c r="V48" s="20">
        <f>S40</f>
        <v>0.52965256696413321</v>
      </c>
      <c r="W48" s="21">
        <f>T40</f>
        <v>1.8227305142212061E-2</v>
      </c>
      <c r="X48" s="22"/>
      <c r="Y48" s="23">
        <f>W48/1.645</f>
        <v>1.1080428657879672E-2</v>
      </c>
      <c r="Z48" s="24">
        <f>ABS(V48-V50)</f>
        <v>0.21613374299808974</v>
      </c>
    </row>
    <row r="49" spans="2:26" ht="18">
      <c r="B49" s="13" t="s">
        <v>2</v>
      </c>
      <c r="C49" s="1">
        <v>0.75221738808830552</v>
      </c>
      <c r="D49" s="1">
        <v>0.75095645477388173</v>
      </c>
      <c r="E49" s="1">
        <v>0.74578630996222295</v>
      </c>
      <c r="F49" s="1">
        <v>0.73252363546398225</v>
      </c>
      <c r="V49" s="11" t="s">
        <v>63</v>
      </c>
      <c r="W49" s="11" t="s">
        <v>64</v>
      </c>
      <c r="X49" s="12"/>
      <c r="Y49" s="19" t="s">
        <v>65</v>
      </c>
      <c r="Z49" s="11" t="s">
        <v>66</v>
      </c>
    </row>
    <row r="50" spans="2:26" ht="15.6">
      <c r="B50" s="13" t="s">
        <v>1</v>
      </c>
      <c r="C50" s="1"/>
      <c r="D50" s="1"/>
      <c r="E50" s="1"/>
      <c r="V50" s="20">
        <f>G40</f>
        <v>0.74578630996222295</v>
      </c>
      <c r="W50" s="21">
        <f>H40</f>
        <v>1.6866116390064981E-2</v>
      </c>
      <c r="X50" s="25"/>
      <c r="Y50" s="26">
        <f>W50/1.645</f>
        <v>1.0252958291832814E-2</v>
      </c>
      <c r="Z50" s="26">
        <f>ABS((Z48)/(SQRT(((Y48^2)+(Y50^2)))))</f>
        <v>14.316976575050113</v>
      </c>
    </row>
    <row r="51" spans="2:26" ht="15.6">
      <c r="B51" s="13" t="s">
        <v>3</v>
      </c>
      <c r="C51" s="1"/>
      <c r="D51" s="1"/>
      <c r="E51" s="1"/>
      <c r="V51" s="12"/>
      <c r="W51" s="12"/>
      <c r="X51" s="12"/>
      <c r="Y51" s="12"/>
      <c r="Z51" s="12"/>
    </row>
    <row r="52" spans="2:26" ht="15.6">
      <c r="B52" s="13" t="s">
        <v>4</v>
      </c>
      <c r="C52" s="1"/>
      <c r="D52" s="1"/>
      <c r="E52" s="1"/>
      <c r="V52" s="34" t="s">
        <v>67</v>
      </c>
      <c r="W52" s="34"/>
      <c r="X52" s="34"/>
      <c r="Y52" s="12" t="str">
        <f>IF(Z50&gt;1.645, "Significant", "Not Significant")</f>
        <v>Significant</v>
      </c>
      <c r="Z52" s="12"/>
    </row>
    <row r="53" spans="2:26" ht="15.6">
      <c r="B53" s="13" t="s">
        <v>5</v>
      </c>
      <c r="C53" s="1">
        <v>0.80712195350361715</v>
      </c>
      <c r="D53" s="1">
        <v>0.80629248468062387</v>
      </c>
      <c r="E53" s="1">
        <v>0.80602764952940209</v>
      </c>
      <c r="F53" s="1">
        <v>0.81708334609142963</v>
      </c>
      <c r="V53" s="34" t="s">
        <v>68</v>
      </c>
      <c r="W53" s="34"/>
      <c r="X53" s="34"/>
      <c r="Y53" s="12" t="str">
        <f>IF(Z50&gt;1.96, "Significant", "Not Significant")</f>
        <v>Significant</v>
      </c>
      <c r="Z53" s="12"/>
    </row>
    <row r="54" spans="2:26" ht="15.6">
      <c r="V54" s="34" t="s">
        <v>69</v>
      </c>
      <c r="W54" s="34"/>
      <c r="X54" s="34"/>
      <c r="Y54" s="12" t="str">
        <f>IF(Z50&gt;2.576, "Significant", "Not Significant")</f>
        <v>Significant</v>
      </c>
      <c r="Z54" s="12"/>
    </row>
    <row r="59" spans="2:26">
      <c r="E59">
        <v>2013</v>
      </c>
      <c r="F59">
        <v>2014</v>
      </c>
      <c r="G59">
        <v>2015</v>
      </c>
      <c r="H59">
        <v>2016</v>
      </c>
      <c r="I59">
        <v>2017</v>
      </c>
      <c r="J59">
        <v>2018</v>
      </c>
      <c r="K59">
        <v>2019</v>
      </c>
      <c r="L59">
        <v>2020</v>
      </c>
      <c r="M59">
        <v>2021</v>
      </c>
      <c r="N59">
        <v>2022</v>
      </c>
      <c r="O59">
        <v>2023</v>
      </c>
    </row>
    <row r="60" spans="2:26">
      <c r="D60" s="13" t="s">
        <v>2</v>
      </c>
      <c r="E60" s="1">
        <v>0.75221738808830552</v>
      </c>
      <c r="F60" s="1">
        <v>0.75095645477388173</v>
      </c>
      <c r="G60" s="1">
        <v>0.74578630996222295</v>
      </c>
      <c r="H60" s="1">
        <v>0.73252363546398225</v>
      </c>
      <c r="I60" s="10">
        <v>0.74</v>
      </c>
      <c r="J60" s="1">
        <v>0.79113898271333771</v>
      </c>
      <c r="K60" s="1">
        <v>0.72400778751216799</v>
      </c>
    </row>
    <row r="61" spans="2:26">
      <c r="D61" s="13" t="s">
        <v>23</v>
      </c>
      <c r="E61" s="1">
        <v>0.7713100986225786</v>
      </c>
      <c r="F61" s="1">
        <v>0.76582558788862776</v>
      </c>
      <c r="G61" s="1">
        <v>0.76924526751755495</v>
      </c>
      <c r="H61" s="1">
        <v>0.76042924435339931</v>
      </c>
      <c r="I61" s="10">
        <v>0.77</v>
      </c>
      <c r="J61" s="1">
        <v>0.81853526563611756</v>
      </c>
      <c r="K61" s="1">
        <v>0.74546759112776451</v>
      </c>
    </row>
    <row r="62" spans="2:26">
      <c r="D62" s="13" t="s">
        <v>6</v>
      </c>
      <c r="E62" s="1">
        <v>0.80163588168623945</v>
      </c>
      <c r="F62" s="1">
        <v>0.80392941913635774</v>
      </c>
      <c r="G62" s="1">
        <v>0.80799355309296961</v>
      </c>
      <c r="H62" s="1">
        <v>0.80535650696955152</v>
      </c>
      <c r="I62" s="10">
        <v>0.81</v>
      </c>
      <c r="J62" s="1">
        <v>0.84207510393465335</v>
      </c>
      <c r="K62" s="1">
        <v>0.8014305506636531</v>
      </c>
    </row>
    <row r="63" spans="2:26">
      <c r="D63" s="13" t="s">
        <v>7</v>
      </c>
      <c r="E63" s="1">
        <v>0.76437742407742104</v>
      </c>
      <c r="F63" s="1">
        <v>0.76455019365684196</v>
      </c>
      <c r="G63" s="1">
        <v>0.76573161782948918</v>
      </c>
      <c r="H63" s="1">
        <v>0.76322134134745823</v>
      </c>
      <c r="I63" s="10">
        <v>0.76</v>
      </c>
      <c r="J63" s="1">
        <v>0.78434536058764082</v>
      </c>
      <c r="K63" s="1">
        <v>0.7592221682615109</v>
      </c>
    </row>
  </sheetData>
  <mergeCells count="81">
    <mergeCell ref="V45:Z45"/>
    <mergeCell ref="V46:Z46"/>
    <mergeCell ref="N2:O2"/>
    <mergeCell ref="P2:Q2"/>
    <mergeCell ref="Z42:AA42"/>
    <mergeCell ref="V37:AA37"/>
    <mergeCell ref="V38:AA38"/>
    <mergeCell ref="Z39:AA39"/>
    <mergeCell ref="Z40:AA40"/>
    <mergeCell ref="Z41:AA41"/>
    <mergeCell ref="O37:P37"/>
    <mergeCell ref="Q27:R27"/>
    <mergeCell ref="Q37:R37"/>
    <mergeCell ref="S37:T37"/>
    <mergeCell ref="R2:S2"/>
    <mergeCell ref="M27:N27"/>
    <mergeCell ref="M37:N37"/>
    <mergeCell ref="V52:X52"/>
    <mergeCell ref="V53:X53"/>
    <mergeCell ref="V54:X54"/>
    <mergeCell ref="A4:C4"/>
    <mergeCell ref="D4:F4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A2:C2"/>
    <mergeCell ref="D2:G2"/>
    <mergeCell ref="H2:I2"/>
    <mergeCell ref="J2:K2"/>
    <mergeCell ref="L2:M2"/>
    <mergeCell ref="D3:F3"/>
    <mergeCell ref="A5:C5"/>
    <mergeCell ref="D5:F5"/>
    <mergeCell ref="A6:C6"/>
    <mergeCell ref="D6:F6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3:C23"/>
    <mergeCell ref="D23:F23"/>
    <mergeCell ref="A24:C24"/>
    <mergeCell ref="D24:F24"/>
    <mergeCell ref="A20:C20"/>
    <mergeCell ref="D20:F20"/>
    <mergeCell ref="A21:C21"/>
    <mergeCell ref="D21:F21"/>
    <mergeCell ref="A22:C22"/>
    <mergeCell ref="D22:F22"/>
    <mergeCell ref="AK27:AL27"/>
    <mergeCell ref="C27:D27"/>
    <mergeCell ref="E27:F27"/>
    <mergeCell ref="G27:H27"/>
    <mergeCell ref="I27:J27"/>
    <mergeCell ref="K27:L27"/>
    <mergeCell ref="O27:P27"/>
    <mergeCell ref="S27:T27"/>
    <mergeCell ref="C37:D37"/>
    <mergeCell ref="E37:F37"/>
    <mergeCell ref="G37:H37"/>
    <mergeCell ref="I37:J37"/>
    <mergeCell ref="K37:L37"/>
  </mergeCells>
  <conditionalFormatting sqref="Y52:Y54">
    <cfRule type="cellIs" dxfId="0" priority="1" operator="equal">
      <formula>"Significant"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 who Drove Alone</vt:lpstr>
      <vt:lpstr>For Main Graph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2016-09-01T15:35:23Z</dcterms:created>
  <dcterms:modified xsi:type="dcterms:W3CDTF">2022-11-14T17:29:47Z</dcterms:modified>
</cp:coreProperties>
</file>