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Unemployment\For Web\"/>
    </mc:Choice>
  </mc:AlternateContent>
  <xr:revisionPtr revIDLastSave="0" documentId="8_{BBF91AE9-652A-4808-9BDF-373B88D8F3A6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2010-2020" sheetId="1" r:id="rId1"/>
    <sheet name="2009-2019" sheetId="3" r:id="rId2"/>
    <sheet name="2007-2017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5" i="1"/>
  <c r="C4" i="1"/>
  <c r="E4" i="1"/>
  <c r="C6" i="1" l="1"/>
  <c r="B13" i="1"/>
  <c r="B14" i="1"/>
  <c r="B15" i="1"/>
  <c r="B16" i="1"/>
  <c r="B17" i="1"/>
  <c r="B12" i="1"/>
  <c r="B18" i="3"/>
  <c r="B9" i="3"/>
  <c r="C7" i="3"/>
  <c r="C6" i="3"/>
  <c r="D4" i="3"/>
  <c r="C4" i="3"/>
  <c r="B9" i="1" l="1"/>
  <c r="B18" i="1"/>
  <c r="B18" i="2"/>
  <c r="B9" i="2"/>
  <c r="C7" i="2"/>
  <c r="C6" i="2"/>
  <c r="C4" i="2"/>
  <c r="D4" i="2" s="1"/>
  <c r="C7" i="1" l="1"/>
</calcChain>
</file>

<file path=xl/sharedStrings.xml><?xml version="1.0" encoding="utf-8"?>
<sst xmlns="http://schemas.openxmlformats.org/spreadsheetml/2006/main" count="54" uniqueCount="35">
  <si>
    <t>or</t>
  </si>
  <si>
    <t>$12.50 - $25.00</t>
  </si>
  <si>
    <t>$25.00 - $37.50</t>
  </si>
  <si>
    <t>$37.50 - $50.00</t>
  </si>
  <si>
    <t>$50.00 - $62.50</t>
  </si>
  <si>
    <t>Less than $12.50</t>
  </si>
  <si>
    <t xml:space="preserve">Over $62.50 </t>
  </si>
  <si>
    <t>Median Wage</t>
  </si>
  <si>
    <t>Source: JobsEQ®</t>
  </si>
  <si>
    <t>Austin MSA</t>
  </si>
  <si>
    <t>&lt;$20,000</t>
  </si>
  <si>
    <t>$20,000 - $40,000</t>
  </si>
  <si>
    <t>$40,000 - $60,000</t>
  </si>
  <si>
    <t>$60,000 - $80,000</t>
  </si>
  <si>
    <t>$80,000 - $100,000</t>
  </si>
  <si>
    <t>&gt; $100,000</t>
  </si>
  <si>
    <t>Data as of 2017Q4 unless noted otherwise</t>
  </si>
  <si>
    <t>Total Change between 2007 and 2017</t>
  </si>
  <si>
    <t>Total Change between 2009 and 2019</t>
  </si>
  <si>
    <t>&lt;$25,000</t>
  </si>
  <si>
    <t>$25,000 - $50,000</t>
  </si>
  <si>
    <t>$50,000 - $75,000</t>
  </si>
  <si>
    <t>$75,000 - $90,000</t>
  </si>
  <si>
    <t>$90,000 - $100,000</t>
  </si>
  <si>
    <t>Less than $12.02</t>
  </si>
  <si>
    <t>$12.02 - $24.04</t>
  </si>
  <si>
    <t>$24.04 - $36.06</t>
  </si>
  <si>
    <t>$36.06 - $43.27</t>
  </si>
  <si>
    <t>$43.27 - $48.08</t>
  </si>
  <si>
    <t>Over $48.08</t>
  </si>
  <si>
    <t>Total Change between 2010 and 2020</t>
  </si>
  <si>
    <t xml:space="preserve">Source: </t>
  </si>
  <si>
    <t>Economic Modeling Specialist International (EMSI)</t>
  </si>
  <si>
    <t>Q2 2021 Data Set, May 2021</t>
  </si>
  <si>
    <t>Provided by: Austin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</si>
</sst>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9" fontId="0" fillId="0" borderId="0" xfId="2" applyFont="1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Job Growth by Occupation's Median</a:t>
            </a:r>
            <a:r>
              <a:rPr lang="en-US" baseline="0"/>
              <a:t> </a:t>
            </a:r>
            <a:r>
              <a:rPr lang="en-US"/>
              <a:t>Annual Wage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'2010-2020'!$A$3:$A$8</c:f>
              <c:strCache>
                <c:ptCount val="6"/>
                <c:pt idx="0">
                  <c:v>&lt;$25,000</c:v>
                </c:pt>
                <c:pt idx="1">
                  <c:v>$25,000 - $50,000</c:v>
                </c:pt>
                <c:pt idx="2">
                  <c:v>$50,000 - $75,000</c:v>
                </c:pt>
                <c:pt idx="3">
                  <c:v>$75,000 - $90,000</c:v>
                </c:pt>
                <c:pt idx="4">
                  <c:v>$90,000 - $100,000</c:v>
                </c:pt>
                <c:pt idx="5">
                  <c:v>&gt; $100,000</c:v>
                </c:pt>
              </c:strCache>
            </c:strRef>
          </c:cat>
          <c:val>
            <c:numRef>
              <c:f>'2010-2020'!$B$3:$B$8</c:f>
              <c:numCache>
                <c:formatCode>#,##0</c:formatCode>
                <c:ptCount val="6"/>
                <c:pt idx="0">
                  <c:v>27892.282593912507</c:v>
                </c:pt>
                <c:pt idx="1">
                  <c:v>149141.43709321544</c:v>
                </c:pt>
                <c:pt idx="2">
                  <c:v>45262.868517557741</c:v>
                </c:pt>
                <c:pt idx="3">
                  <c:v>33579.888278521656</c:v>
                </c:pt>
                <c:pt idx="4">
                  <c:v>-812.04591677308781</c:v>
                </c:pt>
                <c:pt idx="5">
                  <c:v>51462.078187291394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5-4937-8CE0-9865F02D1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447726744"/>
        <c:axId val="447725568"/>
      </c:barChart>
      <c:catAx>
        <c:axId val="44772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7725568"/>
        <c:crosses val="autoZero"/>
        <c:auto val="1"/>
        <c:lblAlgn val="ctr"/>
        <c:lblOffset val="100"/>
        <c:noMultiLvlLbl val="0"/>
      </c:catAx>
      <c:valAx>
        <c:axId val="447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772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Job Growth by Occupation's Median</a:t>
            </a:r>
            <a:r>
              <a:rPr lang="en-US" baseline="0"/>
              <a:t> </a:t>
            </a:r>
            <a:r>
              <a:rPr lang="en-US"/>
              <a:t> Hourly Wage (2010 - 2020)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'2010-2020'!$A$12:$A$17</c:f>
              <c:strCache>
                <c:ptCount val="6"/>
                <c:pt idx="0">
                  <c:v>Less than $12.02</c:v>
                </c:pt>
                <c:pt idx="1">
                  <c:v>$12.02 - $24.04</c:v>
                </c:pt>
                <c:pt idx="2">
                  <c:v>$24.04 - $36.06</c:v>
                </c:pt>
                <c:pt idx="3">
                  <c:v>$36.06 - $43.27</c:v>
                </c:pt>
                <c:pt idx="4">
                  <c:v>$43.27 - $48.08</c:v>
                </c:pt>
                <c:pt idx="5">
                  <c:v>Over $48.08</c:v>
                </c:pt>
              </c:strCache>
            </c:strRef>
          </c:cat>
          <c:val>
            <c:numRef>
              <c:f>'2010-2020'!$B$12:$B$17</c:f>
              <c:numCache>
                <c:formatCode>#,##0</c:formatCode>
                <c:ptCount val="6"/>
                <c:pt idx="0">
                  <c:v>27892.282593912507</c:v>
                </c:pt>
                <c:pt idx="1">
                  <c:v>149141.43709321544</c:v>
                </c:pt>
                <c:pt idx="2">
                  <c:v>45262.868517557741</c:v>
                </c:pt>
                <c:pt idx="3">
                  <c:v>33579.888278521656</c:v>
                </c:pt>
                <c:pt idx="4">
                  <c:v>-812.04591677308781</c:v>
                </c:pt>
                <c:pt idx="5">
                  <c:v>51462.078187291394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A-4063-A5A5-707B990C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534215712"/>
        <c:axId val="534216104"/>
      </c:barChart>
      <c:catAx>
        <c:axId val="5342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4216104"/>
        <c:crosses val="autoZero"/>
        <c:auto val="1"/>
        <c:lblAlgn val="ctr"/>
        <c:lblOffset val="100"/>
        <c:noMultiLvlLbl val="0"/>
      </c:catAx>
      <c:valAx>
        <c:axId val="53421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421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Job Growth by Occupation's Median</a:t>
            </a:r>
            <a:r>
              <a:rPr lang="en-US" baseline="0"/>
              <a:t> </a:t>
            </a:r>
            <a:r>
              <a:rPr lang="en-US"/>
              <a:t>Annual Wage (2009 - 2019)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'2009-2019'!$A$3:$A$8</c:f>
              <c:strCache>
                <c:ptCount val="6"/>
                <c:pt idx="0">
                  <c:v>&lt;$25,000</c:v>
                </c:pt>
                <c:pt idx="1">
                  <c:v>$25,000 - $50,000</c:v>
                </c:pt>
                <c:pt idx="2">
                  <c:v>$50,000 - $75,000</c:v>
                </c:pt>
                <c:pt idx="3">
                  <c:v>$75,000 - $90,000</c:v>
                </c:pt>
                <c:pt idx="4">
                  <c:v>$90,000 - $100,000</c:v>
                </c:pt>
                <c:pt idx="5">
                  <c:v>&gt; $100,000</c:v>
                </c:pt>
              </c:strCache>
            </c:strRef>
          </c:cat>
          <c:val>
            <c:numRef>
              <c:f>'2009-2019'!$B$3:$B$8</c:f>
              <c:numCache>
                <c:formatCode>#,##0</c:formatCode>
                <c:ptCount val="6"/>
                <c:pt idx="0">
                  <c:v>49272.477313239702</c:v>
                </c:pt>
                <c:pt idx="1">
                  <c:v>162666.02986150005</c:v>
                </c:pt>
                <c:pt idx="2">
                  <c:v>45319.725973591412</c:v>
                </c:pt>
                <c:pt idx="3">
                  <c:v>29417.214745121659</c:v>
                </c:pt>
                <c:pt idx="4">
                  <c:v>329.51212432823377</c:v>
                </c:pt>
                <c:pt idx="5">
                  <c:v>48224.658160640407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1-4387-A888-3471899FB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447726744"/>
        <c:axId val="447725568"/>
      </c:barChart>
      <c:catAx>
        <c:axId val="44772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7725568"/>
        <c:crosses val="autoZero"/>
        <c:auto val="1"/>
        <c:lblAlgn val="ctr"/>
        <c:lblOffset val="100"/>
        <c:noMultiLvlLbl val="0"/>
      </c:catAx>
      <c:valAx>
        <c:axId val="447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772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Job Growth by Occupation's Median</a:t>
            </a:r>
            <a:r>
              <a:rPr lang="en-US" baseline="0"/>
              <a:t> </a:t>
            </a:r>
            <a:r>
              <a:rPr lang="en-US"/>
              <a:t> Hourly Wage (2009 - 2019)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'2009-2019'!$A$12:$A$17</c:f>
              <c:strCache>
                <c:ptCount val="6"/>
                <c:pt idx="0">
                  <c:v>Less than $12.02</c:v>
                </c:pt>
                <c:pt idx="1">
                  <c:v>$12.02 - $24.04</c:v>
                </c:pt>
                <c:pt idx="2">
                  <c:v>$24.04 - $36.06</c:v>
                </c:pt>
                <c:pt idx="3">
                  <c:v>$36.06 - $43.27</c:v>
                </c:pt>
                <c:pt idx="4">
                  <c:v>$43.27 - $48.08</c:v>
                </c:pt>
                <c:pt idx="5">
                  <c:v>Over $48.08</c:v>
                </c:pt>
              </c:strCache>
            </c:strRef>
          </c:cat>
          <c:val>
            <c:numRef>
              <c:f>'2009-2019'!$B$12:$B$17</c:f>
              <c:numCache>
                <c:formatCode>#,##0</c:formatCode>
                <c:ptCount val="6"/>
                <c:pt idx="0">
                  <c:v>49272.477313239702</c:v>
                </c:pt>
                <c:pt idx="1">
                  <c:v>162666.02986150005</c:v>
                </c:pt>
                <c:pt idx="2">
                  <c:v>45319.725973591412</c:v>
                </c:pt>
                <c:pt idx="3">
                  <c:v>29417.214745121659</c:v>
                </c:pt>
                <c:pt idx="4">
                  <c:v>329.51212432823377</c:v>
                </c:pt>
                <c:pt idx="5">
                  <c:v>48224.658160640407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F-4739-B83E-66A9452A1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534215712"/>
        <c:axId val="534216104"/>
      </c:barChart>
      <c:catAx>
        <c:axId val="5342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4216104"/>
        <c:crosses val="autoZero"/>
        <c:auto val="1"/>
        <c:lblAlgn val="ctr"/>
        <c:lblOffset val="100"/>
        <c:noMultiLvlLbl val="0"/>
      </c:catAx>
      <c:valAx>
        <c:axId val="53421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421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Job Growth by Occupation's Median</a:t>
            </a:r>
            <a:r>
              <a:rPr lang="en-US" baseline="0"/>
              <a:t> </a:t>
            </a:r>
            <a:r>
              <a:rPr lang="en-US"/>
              <a:t>Annual Wage (2007 - 2017)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'2007-2017'!$A$3:$A$8</c:f>
              <c:strCache>
                <c:ptCount val="6"/>
                <c:pt idx="0">
                  <c:v> &lt;$20,000 </c:v>
                </c:pt>
                <c:pt idx="1">
                  <c:v>$20,000 - $40,000</c:v>
                </c:pt>
                <c:pt idx="2">
                  <c:v>$40,000 - $60,000</c:v>
                </c:pt>
                <c:pt idx="3">
                  <c:v>$60,000 - $80,000</c:v>
                </c:pt>
                <c:pt idx="4">
                  <c:v>$80,000 - $100,000</c:v>
                </c:pt>
                <c:pt idx="5">
                  <c:v>&gt; $100,000</c:v>
                </c:pt>
              </c:strCache>
            </c:strRef>
          </c:cat>
          <c:val>
            <c:numRef>
              <c:f>'2007-2017'!$B$3:$B$8</c:f>
              <c:numCache>
                <c:formatCode>#,##0</c:formatCode>
                <c:ptCount val="6"/>
                <c:pt idx="0">
                  <c:v>36381</c:v>
                </c:pt>
                <c:pt idx="1">
                  <c:v>117903</c:v>
                </c:pt>
                <c:pt idx="2">
                  <c:v>53891</c:v>
                </c:pt>
                <c:pt idx="3">
                  <c:v>25488</c:v>
                </c:pt>
                <c:pt idx="4">
                  <c:v>23517</c:v>
                </c:pt>
                <c:pt idx="5">
                  <c:v>12321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5-4330-9118-2AEA992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447726744"/>
        <c:axId val="447725568"/>
      </c:barChart>
      <c:catAx>
        <c:axId val="44772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7725568"/>
        <c:crosses val="autoZero"/>
        <c:auto val="1"/>
        <c:lblAlgn val="ctr"/>
        <c:lblOffset val="100"/>
        <c:noMultiLvlLbl val="0"/>
      </c:catAx>
      <c:valAx>
        <c:axId val="447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772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Job Growth by Occupation's Median</a:t>
            </a:r>
            <a:r>
              <a:rPr lang="en-US" baseline="0"/>
              <a:t> </a:t>
            </a:r>
            <a:r>
              <a:rPr lang="en-US"/>
              <a:t> Hourly Wage (2007 - 2017)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'2007-2017'!$A$12:$A$17</c:f>
              <c:strCache>
                <c:ptCount val="6"/>
                <c:pt idx="0">
                  <c:v>Less than $12.50</c:v>
                </c:pt>
                <c:pt idx="1">
                  <c:v>$12.50 - $25.00</c:v>
                </c:pt>
                <c:pt idx="2">
                  <c:v>$25.00 - $37.50</c:v>
                </c:pt>
                <c:pt idx="3">
                  <c:v>$37.50 - $50.00</c:v>
                </c:pt>
                <c:pt idx="4">
                  <c:v>$50.00 - $62.50</c:v>
                </c:pt>
                <c:pt idx="5">
                  <c:v>Over $62.50 </c:v>
                </c:pt>
              </c:strCache>
            </c:strRef>
          </c:cat>
          <c:val>
            <c:numRef>
              <c:f>'2007-2017'!$B$12:$B$17</c:f>
              <c:numCache>
                <c:formatCode>#,##0</c:formatCode>
                <c:ptCount val="6"/>
                <c:pt idx="0">
                  <c:v>36381</c:v>
                </c:pt>
                <c:pt idx="1">
                  <c:v>117903</c:v>
                </c:pt>
                <c:pt idx="2">
                  <c:v>53891</c:v>
                </c:pt>
                <c:pt idx="3">
                  <c:v>25488</c:v>
                </c:pt>
                <c:pt idx="4">
                  <c:v>23517</c:v>
                </c:pt>
                <c:pt idx="5">
                  <c:v>12321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1-40A3-A806-3F983D6D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534215712"/>
        <c:axId val="534216104"/>
      </c:barChart>
      <c:catAx>
        <c:axId val="5342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4216104"/>
        <c:crosses val="autoZero"/>
        <c:auto val="1"/>
        <c:lblAlgn val="ctr"/>
        <c:lblOffset val="100"/>
        <c:noMultiLvlLbl val="0"/>
      </c:catAx>
      <c:valAx>
        <c:axId val="53421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3421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347382</xdr:colOff>
      <xdr:row>3</xdr:row>
      <xdr:rowOff>37594</xdr:rowOff>
    </xdr:from>
    <xdr:to>
      <xdr:col>13</xdr:col>
      <xdr:colOff>593912</xdr:colOff>
      <xdr:row>18</xdr:row>
      <xdr:rowOff>169691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342339</xdr:colOff>
      <xdr:row>4</xdr:row>
      <xdr:rowOff>64435</xdr:rowOff>
    </xdr:from>
    <xdr:to>
      <xdr:col>21</xdr:col>
      <xdr:colOff>4984</xdr:colOff>
      <xdr:row>18</xdr:row>
      <xdr:rowOff>165288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347382</xdr:colOff>
      <xdr:row>3</xdr:row>
      <xdr:rowOff>37594</xdr:rowOff>
    </xdr:from>
    <xdr:to>
      <xdr:col>13</xdr:col>
      <xdr:colOff>593912</xdr:colOff>
      <xdr:row>18</xdr:row>
      <xdr:rowOff>169691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256D39-C673-4B52-A789-9A7FCAC65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342339</xdr:colOff>
      <xdr:row>4</xdr:row>
      <xdr:rowOff>64435</xdr:rowOff>
    </xdr:from>
    <xdr:to>
      <xdr:col>21</xdr:col>
      <xdr:colOff>4984</xdr:colOff>
      <xdr:row>18</xdr:row>
      <xdr:rowOff>165288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C0789-991F-487A-83CA-7FD6915A9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589840</xdr:colOff>
      <xdr:row>3</xdr:row>
      <xdr:rowOff>37594</xdr:rowOff>
    </xdr:from>
    <xdr:to>
      <xdr:col>13</xdr:col>
      <xdr:colOff>593912</xdr:colOff>
      <xdr:row>18</xdr:row>
      <xdr:rowOff>169691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390598-68C2-439A-BBE6-CC3D2DB0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342339</xdr:colOff>
      <xdr:row>4</xdr:row>
      <xdr:rowOff>64435</xdr:rowOff>
    </xdr:from>
    <xdr:to>
      <xdr:col>21</xdr:col>
      <xdr:colOff>4984</xdr:colOff>
      <xdr:row>18</xdr:row>
      <xdr:rowOff>165288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56A7F7-9D99-44BC-A327-E1F687BB3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90" zoomScaleNormal="90" workbookViewId="0">
      <selection activeCell="H24" sqref="H24"/>
    </sheetView>
  </sheetViews>
  <sheetFormatPr defaultRowHeight="14.4" x14ac:dyDescent="0.3"/>
  <cols>
    <col min="1" max="1" width="18.6640625" customWidth="1"/>
  </cols>
  <sheetData>
    <row r="1" spans="1:5" x14ac:dyDescent="0.3">
      <c r="A1" t="s">
        <v>9</v>
      </c>
    </row>
    <row r="2" spans="1:5" x14ac:dyDescent="0.3">
      <c r="A2" s="4" t="s">
        <v>7</v>
      </c>
      <c r="B2" s="4" t="s">
        <v>30</v>
      </c>
    </row>
    <row r="3" spans="1:5" x14ac:dyDescent="0.3">
      <c r="A3" s="6" t="s">
        <v>19</v>
      </c>
      <c r="B3" s="1">
        <v>27892.282593912507</v>
      </c>
    </row>
    <row r="4" spans="1:5" x14ac:dyDescent="0.3">
      <c r="A4" s="6" t="s">
        <v>20</v>
      </c>
      <c r="B4" s="1">
        <v>149141.43709321544</v>
      </c>
      <c r="C4" s="1">
        <f>SUM(B4+B3)</f>
        <v>177033.71968712794</v>
      </c>
      <c r="D4" s="3">
        <f>C5/B9</f>
        <v>0.72521162723739074</v>
      </c>
      <c r="E4" s="3">
        <f>((SUM(B3:B4)/B9))</f>
        <v>0.57754782908307334</v>
      </c>
    </row>
    <row r="5" spans="1:5" x14ac:dyDescent="0.3">
      <c r="A5" s="6" t="s">
        <v>21</v>
      </c>
      <c r="B5" s="1">
        <v>45262.868517557741</v>
      </c>
      <c r="C5" s="1">
        <f>SUM(B5,C4)</f>
        <v>222296.58820468569</v>
      </c>
    </row>
    <row r="6" spans="1:5" x14ac:dyDescent="0.3">
      <c r="A6" s="6" t="s">
        <v>22</v>
      </c>
      <c r="B6" s="1">
        <v>33579.888278521656</v>
      </c>
      <c r="C6" s="1">
        <f>SUM(B3:B4)</f>
        <v>177033.71968712794</v>
      </c>
    </row>
    <row r="7" spans="1:5" x14ac:dyDescent="0.3">
      <c r="A7" s="6" t="s">
        <v>23</v>
      </c>
      <c r="B7" s="1">
        <v>-812.04591677308781</v>
      </c>
      <c r="C7" s="1">
        <f>SUM(B5:B8)</f>
        <v>129492.7890665977</v>
      </c>
    </row>
    <row r="8" spans="1:5" x14ac:dyDescent="0.3">
      <c r="A8" s="6" t="s">
        <v>15</v>
      </c>
      <c r="B8" s="1">
        <v>51462.078187291394</v>
      </c>
    </row>
    <row r="9" spans="1:5" x14ac:dyDescent="0.3">
      <c r="A9" s="6"/>
      <c r="B9" s="1">
        <f>SUM(B3:B8)</f>
        <v>306526.50875372568</v>
      </c>
    </row>
    <row r="10" spans="1:5" x14ac:dyDescent="0.3">
      <c r="A10" s="6"/>
    </row>
    <row r="11" spans="1:5" x14ac:dyDescent="0.3">
      <c r="A11" s="6" t="s">
        <v>0</v>
      </c>
    </row>
    <row r="12" spans="1:5" x14ac:dyDescent="0.3">
      <c r="A12" s="6" t="s">
        <v>24</v>
      </c>
      <c r="B12" s="1">
        <f>B3</f>
        <v>27892.282593912507</v>
      </c>
    </row>
    <row r="13" spans="1:5" x14ac:dyDescent="0.3">
      <c r="A13" s="6" t="s">
        <v>25</v>
      </c>
      <c r="B13" s="1">
        <f t="shared" ref="B13:B17" si="0">B4</f>
        <v>149141.43709321544</v>
      </c>
    </row>
    <row r="14" spans="1:5" x14ac:dyDescent="0.3">
      <c r="A14" s="6" t="s">
        <v>26</v>
      </c>
      <c r="B14" s="1">
        <f t="shared" si="0"/>
        <v>45262.868517557741</v>
      </c>
    </row>
    <row r="15" spans="1:5" x14ac:dyDescent="0.3">
      <c r="A15" s="6" t="s">
        <v>27</v>
      </c>
      <c r="B15" s="1">
        <f t="shared" si="0"/>
        <v>33579.888278521656</v>
      </c>
    </row>
    <row r="16" spans="1:5" x14ac:dyDescent="0.3">
      <c r="A16" s="6" t="s">
        <v>28</v>
      </c>
      <c r="B16" s="1">
        <f t="shared" si="0"/>
        <v>-812.04591677308781</v>
      </c>
    </row>
    <row r="17" spans="1:2" x14ac:dyDescent="0.3">
      <c r="A17" s="6" t="s">
        <v>29</v>
      </c>
      <c r="B17" s="1">
        <f t="shared" si="0"/>
        <v>51462.078187291394</v>
      </c>
    </row>
    <row r="18" spans="1:2" x14ac:dyDescent="0.3">
      <c r="B18" s="1">
        <f>SUM(B12:B17)</f>
        <v>306526.50875372568</v>
      </c>
    </row>
    <row r="19" spans="1:2" x14ac:dyDescent="0.3">
      <c r="A19" s="5"/>
    </row>
    <row r="20" spans="1:2" x14ac:dyDescent="0.3">
      <c r="A20" s="4" t="s">
        <v>31</v>
      </c>
      <c r="B20" t="s">
        <v>32</v>
      </c>
    </row>
    <row r="21" spans="1:2" x14ac:dyDescent="0.3">
      <c r="B21" t="s">
        <v>33</v>
      </c>
    </row>
    <row r="23" spans="1:2" x14ac:dyDescent="0.3">
      <c r="B23" t="s">
        <v>34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C850-6A3B-4CB9-A7C7-EEFBC5F11B91}">
  <dimension ref="A1:D19"/>
  <sheetViews>
    <sheetView zoomScale="90" zoomScaleNormal="90" workbookViewId="0">
      <selection activeCell="A22" sqref="A19:A22"/>
    </sheetView>
  </sheetViews>
  <sheetFormatPr defaultRowHeight="14.4" x14ac:dyDescent="0.3"/>
  <cols>
    <col min="1" max="1" width="18.6640625" customWidth="1"/>
  </cols>
  <sheetData>
    <row r="1" spans="1:4" x14ac:dyDescent="0.3">
      <c r="A1" t="s">
        <v>9</v>
      </c>
    </row>
    <row r="2" spans="1:4" x14ac:dyDescent="0.3">
      <c r="A2" s="4" t="s">
        <v>7</v>
      </c>
      <c r="B2" s="4" t="s">
        <v>18</v>
      </c>
    </row>
    <row r="3" spans="1:4" x14ac:dyDescent="0.3">
      <c r="A3" s="6" t="s">
        <v>19</v>
      </c>
      <c r="B3" s="1">
        <v>49272.477313239702</v>
      </c>
    </row>
    <row r="4" spans="1:4" x14ac:dyDescent="0.3">
      <c r="A4" s="6" t="s">
        <v>20</v>
      </c>
      <c r="B4" s="1">
        <v>162666.02986150005</v>
      </c>
      <c r="C4" s="1">
        <f>SUM(B4+B3)</f>
        <v>211938.50717473976</v>
      </c>
      <c r="D4" s="3">
        <f>C4/B9</f>
        <v>0.63221892005359248</v>
      </c>
    </row>
    <row r="5" spans="1:4" x14ac:dyDescent="0.3">
      <c r="A5" s="6" t="s">
        <v>21</v>
      </c>
      <c r="B5" s="1">
        <v>45319.725973591412</v>
      </c>
    </row>
    <row r="6" spans="1:4" x14ac:dyDescent="0.3">
      <c r="A6" s="6" t="s">
        <v>22</v>
      </c>
      <c r="B6" s="1">
        <v>29417.214745121659</v>
      </c>
      <c r="C6" s="1">
        <f>SUM(B3:B4)</f>
        <v>211938.50717473976</v>
      </c>
    </row>
    <row r="7" spans="1:4" x14ac:dyDescent="0.3">
      <c r="A7" s="6" t="s">
        <v>23</v>
      </c>
      <c r="B7" s="1">
        <v>329.51212432823377</v>
      </c>
      <c r="C7" s="1">
        <f>SUM(B5:B8)</f>
        <v>123291.11100368171</v>
      </c>
    </row>
    <row r="8" spans="1:4" x14ac:dyDescent="0.3">
      <c r="A8" s="6" t="s">
        <v>15</v>
      </c>
      <c r="B8" s="1">
        <v>48224.658160640407</v>
      </c>
    </row>
    <row r="9" spans="1:4" x14ac:dyDescent="0.3">
      <c r="A9" s="6"/>
      <c r="B9" s="1">
        <f>SUM(B3:B8)</f>
        <v>335229.61817842146</v>
      </c>
    </row>
    <row r="10" spans="1:4" x14ac:dyDescent="0.3">
      <c r="A10" s="6"/>
    </row>
    <row r="11" spans="1:4" x14ac:dyDescent="0.3">
      <c r="A11" s="6" t="s">
        <v>0</v>
      </c>
    </row>
    <row r="12" spans="1:4" x14ac:dyDescent="0.3">
      <c r="A12" s="6" t="s">
        <v>24</v>
      </c>
      <c r="B12" s="1">
        <v>49272.477313239702</v>
      </c>
    </row>
    <row r="13" spans="1:4" x14ac:dyDescent="0.3">
      <c r="A13" s="6" t="s">
        <v>25</v>
      </c>
      <c r="B13" s="1">
        <v>162666.02986150005</v>
      </c>
    </row>
    <row r="14" spans="1:4" x14ac:dyDescent="0.3">
      <c r="A14" s="6" t="s">
        <v>26</v>
      </c>
      <c r="B14" s="1">
        <v>45319.725973591412</v>
      </c>
    </row>
    <row r="15" spans="1:4" x14ac:dyDescent="0.3">
      <c r="A15" s="6" t="s">
        <v>27</v>
      </c>
      <c r="B15" s="1">
        <v>29417.214745121659</v>
      </c>
    </row>
    <row r="16" spans="1:4" x14ac:dyDescent="0.3">
      <c r="A16" s="6" t="s">
        <v>28</v>
      </c>
      <c r="B16" s="1">
        <v>329.51212432823377</v>
      </c>
    </row>
    <row r="17" spans="1:2" x14ac:dyDescent="0.3">
      <c r="A17" s="6" t="s">
        <v>29</v>
      </c>
      <c r="B17" s="1">
        <v>48224.658160640407</v>
      </c>
    </row>
    <row r="18" spans="1:2" x14ac:dyDescent="0.3">
      <c r="B18" s="1">
        <f>SUM(B12:B17)</f>
        <v>335229.61817842146</v>
      </c>
    </row>
    <row r="19" spans="1:2" x14ac:dyDescent="0.3">
      <c r="A19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78015-1D0E-4EFE-BFEA-EDA65224FBB4}">
  <dimension ref="A1:D20"/>
  <sheetViews>
    <sheetView zoomScale="68" zoomScaleNormal="68" workbookViewId="0">
      <selection activeCell="F20" sqref="F20"/>
    </sheetView>
  </sheetViews>
  <sheetFormatPr defaultRowHeight="14.4" x14ac:dyDescent="0.3"/>
  <cols>
    <col min="1" max="1" width="18.6640625" customWidth="1"/>
  </cols>
  <sheetData>
    <row r="1" spans="1:4" x14ac:dyDescent="0.3">
      <c r="A1" t="s">
        <v>9</v>
      </c>
    </row>
    <row r="2" spans="1:4" x14ac:dyDescent="0.3">
      <c r="A2" s="4" t="s">
        <v>7</v>
      </c>
      <c r="B2" s="4" t="s">
        <v>17</v>
      </c>
    </row>
    <row r="3" spans="1:4" x14ac:dyDescent="0.3">
      <c r="A3" s="2" t="s">
        <v>10</v>
      </c>
      <c r="B3" s="1">
        <v>36381</v>
      </c>
    </row>
    <row r="4" spans="1:4" x14ac:dyDescent="0.3">
      <c r="A4" s="1" t="s">
        <v>11</v>
      </c>
      <c r="B4" s="1">
        <v>117903</v>
      </c>
      <c r="C4" s="1">
        <f>SUM(B4+B3)</f>
        <v>154284</v>
      </c>
      <c r="D4" s="3">
        <f>C4/B9</f>
        <v>0.57248025053710372</v>
      </c>
    </row>
    <row r="5" spans="1:4" x14ac:dyDescent="0.3">
      <c r="A5" s="1" t="s">
        <v>12</v>
      </c>
      <c r="B5" s="1">
        <v>53891</v>
      </c>
    </row>
    <row r="6" spans="1:4" x14ac:dyDescent="0.3">
      <c r="A6" s="1" t="s">
        <v>13</v>
      </c>
      <c r="B6" s="1">
        <v>25488</v>
      </c>
      <c r="C6" s="1">
        <f>SUM(B3:B4)</f>
        <v>154284</v>
      </c>
    </row>
    <row r="7" spans="1:4" x14ac:dyDescent="0.3">
      <c r="A7" s="1" t="s">
        <v>14</v>
      </c>
      <c r="B7" s="1">
        <v>23517</v>
      </c>
      <c r="C7" s="1">
        <f>SUM(B5:B8)</f>
        <v>115217</v>
      </c>
    </row>
    <row r="8" spans="1:4" x14ac:dyDescent="0.3">
      <c r="A8" s="1" t="s">
        <v>15</v>
      </c>
      <c r="B8" s="1">
        <v>12321</v>
      </c>
    </row>
    <row r="9" spans="1:4" x14ac:dyDescent="0.3">
      <c r="A9" s="1"/>
      <c r="B9" s="1">
        <f>SUM(B3:B8)</f>
        <v>269501</v>
      </c>
    </row>
    <row r="10" spans="1:4" x14ac:dyDescent="0.3">
      <c r="A10" s="1"/>
    </row>
    <row r="11" spans="1:4" x14ac:dyDescent="0.3">
      <c r="A11" s="1" t="s">
        <v>0</v>
      </c>
    </row>
    <row r="12" spans="1:4" x14ac:dyDescent="0.3">
      <c r="A12" s="1" t="s">
        <v>5</v>
      </c>
      <c r="B12" s="1">
        <v>36381</v>
      </c>
    </row>
    <row r="13" spans="1:4" x14ac:dyDescent="0.3">
      <c r="A13" s="1" t="s">
        <v>1</v>
      </c>
      <c r="B13" s="1">
        <v>117903</v>
      </c>
    </row>
    <row r="14" spans="1:4" x14ac:dyDescent="0.3">
      <c r="A14" s="1" t="s">
        <v>2</v>
      </c>
      <c r="B14" s="1">
        <v>53891</v>
      </c>
    </row>
    <row r="15" spans="1:4" x14ac:dyDescent="0.3">
      <c r="A15" s="1" t="s">
        <v>3</v>
      </c>
      <c r="B15" s="1">
        <v>25488</v>
      </c>
    </row>
    <row r="16" spans="1:4" x14ac:dyDescent="0.3">
      <c r="A16" s="1" t="s">
        <v>4</v>
      </c>
      <c r="B16" s="1">
        <v>23517</v>
      </c>
    </row>
    <row r="17" spans="1:2" x14ac:dyDescent="0.3">
      <c r="A17" s="1" t="s">
        <v>6</v>
      </c>
      <c r="B17" s="1">
        <v>12321</v>
      </c>
    </row>
    <row r="18" spans="1:2" x14ac:dyDescent="0.3">
      <c r="B18" s="1">
        <f>SUM(B12:B17)</f>
        <v>269501</v>
      </c>
    </row>
    <row r="19" spans="1:2" x14ac:dyDescent="0.3">
      <c r="A19" s="5" t="s">
        <v>8</v>
      </c>
    </row>
    <row r="20" spans="1:2" x14ac:dyDescent="0.3">
      <c r="A20" t="s">
        <v>16</v>
      </c>
    </row>
  </sheetData>
  <hyperlinks>
    <hyperlink ref="A19" r:id="rId1" display="DocumentFormat.OpenXml.Packaging.HyperlinkRelationship" xr:uid="{5DE0A2F3-1B67-4C4F-B823-14D9692A45ED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2010-2020</vt:lpstr>
      <vt:lpstr>2009-2019</vt:lpstr>
      <vt:lpstr>2007-2017</vt:lpstr>
    </vt:vector>
  </TitlesOfParts>
  <Company>Austin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2016-02-11T20:11:54Z</dcterms:created>
  <dcterms:modified xsi:type="dcterms:W3CDTF">2022-11-15T21:28:00Z</dcterms:modified>
</cp:coreProperties>
</file>