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Homelessness\"/>
    </mc:Choice>
  </mc:AlternateContent>
  <xr:revisionPtr revIDLastSave="0" documentId="13_ncr:1_{680F6B0F-63F9-4768-8AC4-AD686D2F3684}" xr6:coauthVersionLast="47" xr6:coauthVersionMax="47" xr10:uidLastSave="{00000000-0000-0000-0000-000000000000}"/>
  <bookViews>
    <workbookView xWindow="1170" yWindow="1170" windowWidth="15375" windowHeight="7785" xr2:uid="{00000000-000D-0000-FFFF-FFFF00000000}"/>
  </bookViews>
  <sheets>
    <sheet name="Sheltered v. Unsheltered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2" l="1"/>
  <c r="L5" i="2"/>
  <c r="K2" i="1" s="1"/>
  <c r="M5" i="2"/>
  <c r="P12" i="2" s="1"/>
  <c r="L2" i="1" l="1"/>
  <c r="P5" i="2"/>
  <c r="K5" i="2"/>
  <c r="J2" i="1" l="1"/>
  <c r="R3" i="2"/>
  <c r="J6" i="1"/>
  <c r="R4" i="2"/>
  <c r="J5" i="2"/>
  <c r="I5" i="2"/>
  <c r="H2" i="1" s="1"/>
  <c r="L6" i="1" s="1"/>
  <c r="H5" i="2"/>
  <c r="G2" i="1" s="1"/>
  <c r="G3" i="2"/>
  <c r="G5" i="2" s="1"/>
  <c r="F3" i="2"/>
  <c r="F5" i="2" s="1"/>
  <c r="D3" i="2"/>
  <c r="D5" i="2" s="1"/>
  <c r="E3" i="2"/>
  <c r="E5" i="2" s="1"/>
  <c r="C5" i="2"/>
  <c r="I2" i="1" l="1"/>
  <c r="O5" i="2"/>
</calcChain>
</file>

<file path=xl/sharedStrings.xml><?xml version="1.0" encoding="utf-8"?>
<sst xmlns="http://schemas.openxmlformats.org/spreadsheetml/2006/main" count="14" uniqueCount="13">
  <si>
    <t>Travis County</t>
  </si>
  <si>
    <r>
      <t xml:space="preserve">Source: </t>
    </r>
    <r>
      <rPr>
        <sz val="11"/>
        <color theme="1"/>
        <rFont val="Calibri"/>
        <family val="2"/>
        <scheme val="minor"/>
      </rPr>
      <t>Ending Community Homelessness Coalition, Annual Point-in-Time Count</t>
    </r>
  </si>
  <si>
    <t>Sheltered</t>
  </si>
  <si>
    <t>Unsheltered</t>
  </si>
  <si>
    <t>Total</t>
  </si>
  <si>
    <t>Change 2012-2016</t>
  </si>
  <si>
    <t>5 year % change</t>
  </si>
  <si>
    <t>1 year change</t>
  </si>
  <si>
    <t>%</t>
  </si>
  <si>
    <t>Increase</t>
  </si>
  <si>
    <t>Change, 2018-2020</t>
  </si>
  <si>
    <t>Source ECHO Point-in-Time Count: https://www.austinecho.org/wp-content/uploads/2023/06/Point-in-Time-Presentation_Report-2023_FINAL-1.pdf</t>
  </si>
  <si>
    <t>Note: Due to low temperatures, Cold Weather Shelters were open during the 2014 Point-in-Time Count, somewhat artificially raising the number of sheltered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</si>
</sst>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164" fontId="0" fillId="0" borderId="0" xfId="0" applyNumberFormat="1"/>
    <xf numFmtId="165" fontId="3" fillId="0" borderId="0" xfId="1" applyNumberFormat="1" applyFont="1"/>
    <xf numFmtId="165" fontId="0" fillId="0" borderId="0" xfId="0" applyNumberFormat="1"/>
    <xf numFmtId="10" fontId="3" fillId="0" borderId="0" xfId="2" applyNumberFormat="1" applyFont="1"/>
    <xf numFmtId="9" fontId="0" fillId="0" borderId="0" xfId="2" applyFont="1"/>
    <xf numFmtId="164" fontId="3" fillId="0" borderId="0" xfId="2" applyNumberFormat="1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Point-In-Time Count of Persons Experiencing Homelessness in Travis County </a:t>
            </a:r>
          </a:p>
        </c:rich>
      </c:tx>
      <c:layout>
        <c:manualLayout>
          <c:xMode val="edge"/>
          <c:yMode val="edge"/>
          <c:x val="0.139430446194225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16107504863955"/>
          <c:y val="0.15937858245422967"/>
          <c:w val="0.8271198189240927"/>
          <c:h val="0.63773979003848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'Sheltered v. Unsheltered'!$B$3</c:f>
              <c:strCache>
                <c:ptCount val="1"/>
                <c:pt idx="0">
                  <c:v>Sheltered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'Sheltered v. Unsheltered'!$J$2:$N$2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2023</c:v>
                </c:pt>
              </c:numCache>
            </c:numRef>
          </c:cat>
          <c:val>
            <c:numRef>
              <c:f>'Sheltered v. Unsheltered'!$J$3:$N$3</c:f>
              <c:numCache>
                <c:formatCode>_(* #,##0_);_(* \(#,##0\);_(* "-"??_);_(@_)</c:formatCode>
                <c:ptCount val="5"/>
                <c:pt idx="0">
                  <c:v>1202</c:v>
                </c:pt>
                <c:pt idx="1">
                  <c:v>1133</c:v>
                </c:pt>
                <c:pt idx="2">
                  <c:v>1169</c:v>
                </c:pt>
                <c:pt idx="3">
                  <c:v>932</c:v>
                </c:pt>
                <c:pt idx="4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A-40F1-881A-1419EB4E3E1C}"/>
            </c:ext>
          </c:extLst>
        </c:ser>
        <c:ser>
          <c:idx val="1"/>
          <c:order val="1"/>
          <c:tx>
            <c:strRef>
              <c:f>'Sheltered v. Unsheltered'!$B$4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'Sheltered v. Unsheltered'!$J$2:$N$2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2023</c:v>
                </c:pt>
              </c:numCache>
            </c:numRef>
          </c:cat>
          <c:val>
            <c:numRef>
              <c:f>'Sheltered v. Unsheltered'!$J$4:$N$4</c:f>
              <c:numCache>
                <c:formatCode>_(* #,##0_);_(* \(#,##0\);_(* "-"??_);_(@_)</c:formatCode>
                <c:ptCount val="5"/>
                <c:pt idx="0">
                  <c:v>834</c:v>
                </c:pt>
                <c:pt idx="1">
                  <c:v>1014</c:v>
                </c:pt>
                <c:pt idx="2">
                  <c:v>1086</c:v>
                </c:pt>
                <c:pt idx="3">
                  <c:v>1574</c:v>
                </c:pt>
                <c:pt idx="4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A-40F1-881A-1419EB4E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174077728"/>
        <c:axId val="174078120"/>
      </c:barChart>
      <c:catAx>
        <c:axId val="1740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8120"/>
        <c:crosses val="autoZero"/>
        <c:auto val="1"/>
        <c:lblAlgn val="ctr"/>
        <c:lblOffset val="100"/>
        <c:noMultiLvlLbl val="0"/>
      </c:catAx>
      <c:valAx>
        <c:axId val="174078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74077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22809244355323"/>
          <c:y val="0.88913822834974077"/>
          <c:w val="0.45543374737829612"/>
          <c:h val="9.01233450667893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'Sheltered v. Unsheltered'!$B$3</c:f>
              <c:strCache>
                <c:ptCount val="1"/>
                <c:pt idx="0">
                  <c:v>Sheltered</c:v>
                </c:pt>
              </c:strCache>
            </c:strRef>
          </c:tx>
          <c:invertIfNegative val="0"/>
          <c:cat>
            <c:numRef>
              <c:f>'Sheltered v. Unsheltered'!$G$2:$K$2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'Sheltered v. Unsheltered'!$G$3:$K$3</c:f>
              <c:numCache>
                <c:formatCode>_(* #,##0_);_(* \(#,##0\);_(* "-"??_);_(@_)</c:formatCode>
                <c:ptCount val="5"/>
                <c:pt idx="0">
                  <c:v>1539</c:v>
                </c:pt>
                <c:pt idx="1">
                  <c:v>1165</c:v>
                </c:pt>
                <c:pt idx="2">
                  <c:v>1322</c:v>
                </c:pt>
                <c:pt idx="3">
                  <c:v>1202</c:v>
                </c:pt>
                <c:pt idx="4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3-47B9-80E3-FCAE14640326}"/>
            </c:ext>
          </c:extLst>
        </c:ser>
        <c:ser>
          <c:idx val="1"/>
          <c:order val="1"/>
          <c:tx>
            <c:strRef>
              <c:f>'Sheltered v. Unsheltered'!$B$4</c:f>
              <c:strCache>
                <c:ptCount val="1"/>
                <c:pt idx="0">
                  <c:v>Unsheltered</c:v>
                </c:pt>
              </c:strCache>
            </c:strRef>
          </c:tx>
          <c:invertIfNegative val="0"/>
          <c:cat>
            <c:numRef>
              <c:f>'Sheltered v. Unsheltered'!$G$2:$K$2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'Sheltered v. Unsheltered'!$G$4:$K$4</c:f>
              <c:numCache>
                <c:formatCode>_(* #,##0_);_(* \(#,##0\);_(* "-"??_);_(@_)</c:formatCode>
                <c:ptCount val="5"/>
                <c:pt idx="0">
                  <c:v>448</c:v>
                </c:pt>
                <c:pt idx="1">
                  <c:v>667</c:v>
                </c:pt>
                <c:pt idx="2">
                  <c:v>816</c:v>
                </c:pt>
                <c:pt idx="3">
                  <c:v>834</c:v>
                </c:pt>
                <c:pt idx="4">
                  <c:v>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3-47B9-80E3-FCAE1464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174078904"/>
        <c:axId val="174079296"/>
      </c:barChart>
      <c:catAx>
        <c:axId val="17407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9296"/>
        <c:crosses val="autoZero"/>
        <c:auto val="1"/>
        <c:lblAlgn val="ctr"/>
        <c:lblOffset val="100"/>
        <c:noMultiLvlLbl val="0"/>
      </c:catAx>
      <c:valAx>
        <c:axId val="17407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74078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6107504863955"/>
          <c:y val="0.15937858245422967"/>
          <c:w val="0.8271198189240927"/>
          <c:h val="0.63773979003848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'Sheltered v. Unsheltered'!$B$3</c:f>
              <c:strCache>
                <c:ptCount val="1"/>
                <c:pt idx="0">
                  <c:v>Sheltered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'Sheltered v. Unsheltered'!$I$2:$M$2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'Sheltered v. Unsheltered'!$I$3:$M$3</c:f>
              <c:numCache>
                <c:formatCode>_(* #,##0_);_(* \(#,##0\);_(* "-"??_);_(@_)</c:formatCode>
                <c:ptCount val="5"/>
                <c:pt idx="0">
                  <c:v>1322</c:v>
                </c:pt>
                <c:pt idx="1">
                  <c:v>1202</c:v>
                </c:pt>
                <c:pt idx="2">
                  <c:v>1133</c:v>
                </c:pt>
                <c:pt idx="3">
                  <c:v>1169</c:v>
                </c:pt>
                <c:pt idx="4">
                  <c:v>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6-4C3F-ADD1-BF18891ADE23}"/>
            </c:ext>
          </c:extLst>
        </c:ser>
        <c:ser>
          <c:idx val="1"/>
          <c:order val="1"/>
          <c:tx>
            <c:strRef>
              <c:f>'Sheltered v. Unsheltered'!$B$4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'Sheltered v. Unsheltered'!$I$2:$M$2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'Sheltered v. Unsheltered'!$I$4:$M$4</c:f>
              <c:numCache>
                <c:formatCode>_(* #,##0_);_(* \(#,##0\);_(* "-"??_);_(@_)</c:formatCode>
                <c:ptCount val="5"/>
                <c:pt idx="0">
                  <c:v>816</c:v>
                </c:pt>
                <c:pt idx="1">
                  <c:v>834</c:v>
                </c:pt>
                <c:pt idx="2">
                  <c:v>1014</c:v>
                </c:pt>
                <c:pt idx="3">
                  <c:v>1086</c:v>
                </c:pt>
                <c:pt idx="4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6-4C3F-ADD1-BF18891AD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174077728"/>
        <c:axId val="174078120"/>
      </c:barChart>
      <c:catAx>
        <c:axId val="1740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8120"/>
        <c:crosses val="autoZero"/>
        <c:auto val="1"/>
        <c:lblAlgn val="ctr"/>
        <c:lblOffset val="100"/>
        <c:noMultiLvlLbl val="0"/>
      </c:catAx>
      <c:valAx>
        <c:axId val="174078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74077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22809244355323"/>
          <c:y val="0.88913822834974077"/>
          <c:w val="0.45536155213400431"/>
          <c:h val="8.97949604701448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Number of People Experiencing Homelessness</a:t>
            </a:r>
          </a:p>
          <a:p>
            <a:pPr>
              <a:defRPr b="0"/>
            </a:pPr>
            <a:r>
              <a:rPr lang="en-US" b="0"/>
              <a:t>in Travis County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6996471997209"/>
          <c:y val="0.19402973290910383"/>
          <c:w val="0.82739790745334896"/>
          <c:h val="0.67026951854898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Sheet1!$B$1:$J$1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Sheet1!$B$2:$J$2</c:f>
              <c:numCache>
                <c:formatCode>General</c:formatCode>
                <c:ptCount val="9"/>
                <c:pt idx="0">
                  <c:v>2087</c:v>
                </c:pt>
                <c:pt idx="1">
                  <c:v>2362</c:v>
                </c:pt>
                <c:pt idx="2">
                  <c:v>2244</c:v>
                </c:pt>
                <c:pt idx="3">
                  <c:v>2090</c:v>
                </c:pt>
                <c:pt idx="4">
                  <c:v>1987</c:v>
                </c:pt>
                <c:pt idx="5">
                  <c:v>1832</c:v>
                </c:pt>
                <c:pt idx="6">
                  <c:v>2138</c:v>
                </c:pt>
                <c:pt idx="7">
                  <c:v>2036</c:v>
                </c:pt>
                <c:pt idx="8">
                  <c:v>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A-4B99-856A-A5F226031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80080"/>
        <c:axId val="174080472"/>
      </c:barChart>
      <c:catAx>
        <c:axId val="17408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4080472"/>
        <c:crosses val="autoZero"/>
        <c:auto val="1"/>
        <c:lblAlgn val="ctr"/>
        <c:lblOffset val="100"/>
        <c:noMultiLvlLbl val="0"/>
      </c:catAx>
      <c:valAx>
        <c:axId val="1740804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408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>
          <a:latin typeface="Corbel"/>
          <a:cs typeface="Corbel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43710</xdr:colOff>
      <xdr:row>9</xdr:row>
      <xdr:rowOff>43090</xdr:rowOff>
    </xdr:from>
    <xdr:to>
      <xdr:col>6</xdr:col>
      <xdr:colOff>216575</xdr:colOff>
      <xdr:row>22</xdr:row>
      <xdr:rowOff>25382</xdr:rowOff>
    </xdr:to>
    <xdr:graphicFrame macro="">
      <xdr:nvGraphicFramePr>
        <xdr:cNvPr id="50327" name="Chart 1">
          <a:extLst>
            <a:ext uri="{FF2B5EF4-FFF2-40B4-BE49-F238E27FC236}">
              <a16:creationId xmlns:a16="http://schemas.microsoft.com/office/drawing/2014/main" id="{00000000-0008-0000-0000-000097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368347</xdr:colOff>
      <xdr:row>8</xdr:row>
      <xdr:rowOff>59219</xdr:rowOff>
    </xdr:from>
    <xdr:to>
      <xdr:col>19</xdr:col>
      <xdr:colOff>50641</xdr:colOff>
      <xdr:row>23</xdr:row>
      <xdr:rowOff>116368</xdr:rowOff>
    </xdr:to>
    <xdr:graphicFrame macro="">
      <xdr:nvGraphicFramePr>
        <xdr:cNvPr id="50328" name="Chart 1">
          <a:extLst>
            <a:ext uri="{FF2B5EF4-FFF2-40B4-BE49-F238E27FC236}">
              <a16:creationId xmlns:a16="http://schemas.microsoft.com/office/drawing/2014/main" id="{00000000-0008-0000-0000-000098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87661</xdr:colOff>
      <xdr:row>16</xdr:row>
      <xdr:rowOff>116397</xdr:rowOff>
    </xdr:from>
    <xdr:to>
      <xdr:col>12</xdr:col>
      <xdr:colOff>354360</xdr:colOff>
      <xdr:row>17</xdr:row>
      <xdr:rowOff>173999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46732" y="3019254"/>
          <a:ext cx="1482271" cy="239031"/>
        </a:xfrm>
        <a:prstGeom prst="rect">
          <a:avLst/>
        </a:prstGeom>
        <a:solidFill>
          <a:srgbClr val="FFFFFF">
            <a:alpha val="38824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w Cen MT" panose="020B0602020104020603" pitchFamily="34" charset="0"/>
            </a:rPr>
            <a:t>Target: 1,000 by 2020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6</xdr:col>
      <xdr:colOff>172865</xdr:colOff>
      <xdr:row>43</xdr:row>
      <xdr:rowOff>166224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C58D97F-F008-408A-A8B1-35D2232B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0.13381</cdr:x>
      <cdr:y>0.58479</cdr:y>
    </cdr:from>
    <cdr:to>
      <cdr:x>0.95704</cdr:x>
      <cdr:y>0.58479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319DD3E-E4E2-4E5E-A333-5F81BC1AAF28}"/>
            </a:ext>
          </a:extLst>
        </cdr:cNvPr>
        <cdr:cNvCxnSpPr/>
      </cdr:nvCxnSpPr>
      <cdr:spPr>
        <a:xfrm xmlns:a="http://schemas.openxmlformats.org/drawingml/2006/main">
          <a:off x="468169" y="1374125"/>
          <a:ext cx="288036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0.49901</cdr:x>
      <cdr:y>0.62092</cdr:y>
    </cdr:from>
    <cdr:to>
      <cdr:x>0.9262</cdr:x>
      <cdr:y>0.72177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5947" y="1459010"/>
          <a:ext cx="1494655" cy="2369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  <a:latin typeface="Tw Cen MT" panose="020B0602020104020603" pitchFamily="34" charset="0"/>
            </a:rPr>
            <a:t>Target: 1,000 by 2025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0.24735</cdr:x>
      <cdr:y>0.4937</cdr:y>
    </cdr:from>
    <cdr:to>
      <cdr:x>0.93698</cdr:x>
      <cdr:y>0.49782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F0443A0-22FF-4D1B-BBC7-B1BCC7F03017}"/>
            </a:ext>
          </a:extLst>
        </cdr:cNvPr>
        <cdr:cNvCxnSpPr/>
      </cdr:nvCxnSpPr>
      <cdr:spPr>
        <a:xfrm xmlns:a="http://schemas.openxmlformats.org/drawingml/2006/main" flipV="1">
          <a:off x="605232" y="1371771"/>
          <a:ext cx="1687451" cy="1146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0.13381</cdr:x>
      <cdr:y>0.58479</cdr:y>
    </cdr:from>
    <cdr:to>
      <cdr:x>0.95704</cdr:x>
      <cdr:y>0.58479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319DD3E-E4E2-4E5E-A333-5F81BC1AAF28}"/>
            </a:ext>
          </a:extLst>
        </cdr:cNvPr>
        <cdr:cNvCxnSpPr/>
      </cdr:nvCxnSpPr>
      <cdr:spPr>
        <a:xfrm xmlns:a="http://schemas.openxmlformats.org/drawingml/2006/main">
          <a:off x="468169" y="1374125"/>
          <a:ext cx="288036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0.49901</cdr:x>
      <cdr:y>0.62092</cdr:y>
    </cdr:from>
    <cdr:to>
      <cdr:x>0.9262</cdr:x>
      <cdr:y>0.72177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5947" y="1459010"/>
          <a:ext cx="1494655" cy="2369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  <a:latin typeface="Tw Cen MT" panose="020B0602020104020603" pitchFamily="34" charset="0"/>
            </a:rPr>
            <a:t>Target: 1,000 by 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7</xdr:col>
      <xdr:colOff>152400</xdr:colOff>
      <xdr:row>19</xdr:row>
      <xdr:rowOff>85725</xdr:rowOff>
    </xdr:to>
    <xdr:graphicFrame macro="">
      <xdr:nvGraphicFramePr>
        <xdr:cNvPr id="1427" name="Chart 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473075</xdr:colOff>
      <xdr:row>13</xdr:row>
      <xdr:rowOff>120650</xdr:rowOff>
    </xdr:from>
    <xdr:to>
      <xdr:col>6</xdr:col>
      <xdr:colOff>523875</xdr:colOff>
      <xdr:row>13</xdr:row>
      <xdr:rowOff>133350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530475" y="2597150"/>
          <a:ext cx="3003550" cy="12700"/>
        </a:xfrm>
        <a:prstGeom prst="line">
          <a:avLst/>
        </a:prstGeom>
        <a:ln w="222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13</xdr:row>
      <xdr:rowOff>85725</xdr:rowOff>
    </xdr:from>
    <xdr:to>
      <xdr:col>6</xdr:col>
      <xdr:colOff>533400</xdr:colOff>
      <xdr:row>14</xdr:row>
      <xdr:rowOff>139920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981575" y="2562225"/>
          <a:ext cx="561975" cy="244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Target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7"/>
  <sheetViews>
    <sheetView tabSelected="1" topLeftCell="A17" zoomScale="79" zoomScaleNormal="79" workbookViewId="0">
      <selection activeCell="B26" sqref="B26:B27"/>
    </sheetView>
  </sheetViews>
  <sheetFormatPr defaultColWidth="8.85546875" defaultRowHeight="15" x14ac:dyDescent="0.25"/>
  <cols>
    <col min="2" max="2" width="12.28515625" customWidth="1"/>
    <col min="3" max="3" width="9.5703125" bestFit="1" customWidth="1"/>
    <col min="8" max="8" width="8" customWidth="1"/>
    <col min="9" max="9" width="7.5703125" customWidth="1"/>
    <col min="10" max="10" width="7.28515625" customWidth="1"/>
    <col min="11" max="11" width="7.5703125" customWidth="1"/>
    <col min="12" max="12" width="7.7109375" customWidth="1"/>
    <col min="13" max="13" width="7.42578125" customWidth="1"/>
    <col min="14" max="14" width="8.28515625" customWidth="1"/>
    <col min="15" max="15" width="14" customWidth="1"/>
    <col min="16" max="16" width="12.7109375" customWidth="1"/>
  </cols>
  <sheetData>
    <row r="2" spans="2:18" x14ac:dyDescent="0.25"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  <c r="L2">
        <v>2019</v>
      </c>
      <c r="M2">
        <v>2020</v>
      </c>
      <c r="N2">
        <v>2023</v>
      </c>
      <c r="O2" t="s">
        <v>6</v>
      </c>
      <c r="P2" t="s">
        <v>7</v>
      </c>
      <c r="R2" t="s">
        <v>8</v>
      </c>
    </row>
    <row r="3" spans="2:18" x14ac:dyDescent="0.25">
      <c r="B3" t="s">
        <v>2</v>
      </c>
      <c r="C3" s="3">
        <v>1254</v>
      </c>
      <c r="D3" s="3">
        <f>794+564</f>
        <v>1358</v>
      </c>
      <c r="E3" s="3">
        <f>788+587</f>
        <v>1375</v>
      </c>
      <c r="F3" s="3">
        <f>862+463</f>
        <v>1325</v>
      </c>
      <c r="G3" s="3">
        <f>1004+535</f>
        <v>1539</v>
      </c>
      <c r="H3" s="8">
        <v>1165</v>
      </c>
      <c r="I3" s="8">
        <v>1322</v>
      </c>
      <c r="J3" s="8">
        <v>1202</v>
      </c>
      <c r="K3" s="8">
        <v>1133</v>
      </c>
      <c r="L3" s="8">
        <v>1169</v>
      </c>
      <c r="M3" s="8">
        <v>932</v>
      </c>
      <c r="N3" s="8">
        <v>1108</v>
      </c>
      <c r="O3" s="5"/>
      <c r="R3" s="6">
        <f>K3/K5</f>
        <v>0.52771308802980899</v>
      </c>
    </row>
    <row r="4" spans="2:18" x14ac:dyDescent="0.25">
      <c r="B4" t="s">
        <v>3</v>
      </c>
      <c r="C4" s="3">
        <v>833</v>
      </c>
      <c r="D4" s="3">
        <v>1004</v>
      </c>
      <c r="E4" s="3">
        <v>869</v>
      </c>
      <c r="F4" s="3">
        <v>765</v>
      </c>
      <c r="G4" s="3">
        <v>448</v>
      </c>
      <c r="H4" s="3">
        <v>667</v>
      </c>
      <c r="I4" s="3">
        <v>816</v>
      </c>
      <c r="J4" s="3">
        <v>834</v>
      </c>
      <c r="K4" s="3">
        <v>1014</v>
      </c>
      <c r="L4" s="3">
        <v>1086</v>
      </c>
      <c r="M4" s="3">
        <v>1574</v>
      </c>
      <c r="N4" s="3">
        <v>1266</v>
      </c>
      <c r="O4" s="5"/>
      <c r="R4" s="6">
        <f>K4/K5</f>
        <v>0.47228691197019096</v>
      </c>
    </row>
    <row r="5" spans="2:18" x14ac:dyDescent="0.25">
      <c r="B5" t="s">
        <v>4</v>
      </c>
      <c r="C5" s="3">
        <f t="shared" ref="C5:I5" si="0">C3+C4</f>
        <v>2087</v>
      </c>
      <c r="D5" s="3">
        <f t="shared" si="0"/>
        <v>2362</v>
      </c>
      <c r="E5" s="3">
        <f t="shared" si="0"/>
        <v>2244</v>
      </c>
      <c r="F5" s="3">
        <f t="shared" si="0"/>
        <v>2090</v>
      </c>
      <c r="G5" s="3">
        <f t="shared" si="0"/>
        <v>1987</v>
      </c>
      <c r="H5" s="4">
        <f t="shared" si="0"/>
        <v>1832</v>
      </c>
      <c r="I5" s="4">
        <f t="shared" si="0"/>
        <v>2138</v>
      </c>
      <c r="J5" s="4">
        <f>SUM(J3:J4)</f>
        <v>2036</v>
      </c>
      <c r="K5" s="4">
        <f>SUM(K3:K4)</f>
        <v>2147</v>
      </c>
      <c r="L5" s="4">
        <f t="shared" ref="L5:N5" si="1">SUM(L3:L4)</f>
        <v>2255</v>
      </c>
      <c r="M5" s="4">
        <f t="shared" si="1"/>
        <v>2506</v>
      </c>
      <c r="N5" s="4">
        <f t="shared" si="1"/>
        <v>2374</v>
      </c>
      <c r="O5" s="5">
        <f>(M5-J5)/J5</f>
        <v>0.23084479371316308</v>
      </c>
      <c r="P5" s="5">
        <f>(M5-L5)/L5</f>
        <v>0.11130820399113082</v>
      </c>
    </row>
    <row r="6" spans="2:18" x14ac:dyDescent="0.25">
      <c r="O6" t="s">
        <v>9</v>
      </c>
      <c r="P6" t="s">
        <v>9</v>
      </c>
    </row>
    <row r="12" spans="2:18" x14ac:dyDescent="0.25">
      <c r="P12">
        <f>M4/M5</f>
        <v>0.62809257781324823</v>
      </c>
    </row>
    <row r="26" spans="2:2" x14ac:dyDescent="0.25">
      <c r="B26" t="s">
        <v>11</v>
      </c>
    </row>
    <row r="27" spans="2:2" x14ac:dyDescent="0.25">
      <c r="B27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"/>
  <sheetViews>
    <sheetView workbookViewId="0">
      <selection activeCell="K10" sqref="K10"/>
    </sheetView>
  </sheetViews>
  <sheetFormatPr defaultColWidth="8.85546875" defaultRowHeight="15" x14ac:dyDescent="0.25"/>
  <cols>
    <col min="1" max="1" width="30.85546875" customWidth="1"/>
  </cols>
  <sheetData>
    <row r="1" spans="1:12" x14ac:dyDescent="0.25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  <c r="K1">
        <v>2019</v>
      </c>
      <c r="L1">
        <v>2020</v>
      </c>
    </row>
    <row r="2" spans="1:12" x14ac:dyDescent="0.25">
      <c r="A2" t="s">
        <v>0</v>
      </c>
      <c r="B2">
        <v>2087</v>
      </c>
      <c r="C2">
        <v>2362</v>
      </c>
      <c r="D2">
        <v>2244</v>
      </c>
      <c r="E2">
        <v>2090</v>
      </c>
      <c r="F2">
        <v>1987</v>
      </c>
      <c r="G2">
        <f>'Sheltered v. Unsheltered'!$H$5</f>
        <v>1832</v>
      </c>
      <c r="H2">
        <f>'Sheltered v. Unsheltered'!$I$5</f>
        <v>2138</v>
      </c>
      <c r="I2">
        <f>'Sheltered v. Unsheltered'!$J$5</f>
        <v>2036</v>
      </c>
      <c r="J2">
        <f>'Sheltered v. Unsheltered'!$K$5</f>
        <v>2147</v>
      </c>
      <c r="K2">
        <f>'Sheltered v. Unsheltered'!$L$5</f>
        <v>2255</v>
      </c>
      <c r="L2">
        <f>'Sheltered v. Unsheltered'!$M$5</f>
        <v>2506</v>
      </c>
    </row>
    <row r="4" spans="1:12" x14ac:dyDescent="0.25">
      <c r="A4" s="1" t="s">
        <v>1</v>
      </c>
    </row>
    <row r="5" spans="1:12" x14ac:dyDescent="0.25">
      <c r="J5" t="s">
        <v>10</v>
      </c>
      <c r="L5" t="s">
        <v>5</v>
      </c>
    </row>
    <row r="6" spans="1:12" x14ac:dyDescent="0.25">
      <c r="J6" s="2">
        <f>(L2-J2)/J2</f>
        <v>0.16721006054960411</v>
      </c>
      <c r="L6" s="7">
        <f>(L2-H2)/H2</f>
        <v>0.17212347988774557</v>
      </c>
    </row>
  </sheetData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Sheltered v. Unsheltered</vt:lpstr>
      <vt:lpstr>Sheet1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a106159</dc:creator>
  <cp:lastModifiedBy>Research Analyst</cp:lastModifiedBy>
  <dcterms:created xsi:type="dcterms:W3CDTF">2011-03-23T20:50:00Z</dcterms:created>
  <dcterms:modified xsi:type="dcterms:W3CDTF">2023-09-06T15:52:47Z</dcterms:modified>
</cp:coreProperties>
</file>