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emographics\For Web\"/>
    </mc:Choice>
  </mc:AlternateContent>
  <xr:revisionPtr revIDLastSave="0" documentId="13_ncr:1_{D61094B8-CC5F-43F8-8AD6-6373EF17E1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ce-Ethnicity Travis 2023" sheetId="15" r:id="rId1"/>
    <sheet name="Race-Ethnicity Travis 2022" sheetId="14" r:id="rId2"/>
    <sheet name="Race-Ethnicity Travis 2021" sheetId="13" r:id="rId3"/>
    <sheet name="Race-Ethnicity Travis 2019" sheetId="12" r:id="rId4"/>
    <sheet name="Race-Ethnicity Travis 2017" sheetId="11" r:id="rId5"/>
    <sheet name="Race-Ethnicity Travis 2016" sheetId="10" r:id="rId6"/>
    <sheet name="Race-Ethnicity Travis 2015" sheetId="9" r:id="rId7"/>
    <sheet name="Race-Ethnicity Over Time Travis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5" l="1"/>
  <c r="C55" i="15" s="1"/>
  <c r="C52" i="15"/>
  <c r="C51" i="15"/>
  <c r="C50" i="15"/>
  <c r="C49" i="15"/>
  <c r="C42" i="15"/>
  <c r="J20" i="15" s="1"/>
  <c r="C41" i="15"/>
  <c r="J21" i="15" s="1"/>
  <c r="C40" i="15"/>
  <c r="K8" i="15" s="1"/>
  <c r="C39" i="15"/>
  <c r="K7" i="15" s="1"/>
  <c r="C38" i="15"/>
  <c r="K6" i="15" s="1"/>
  <c r="H36" i="15"/>
  <c r="H35" i="15"/>
  <c r="H34" i="15"/>
  <c r="H33" i="15"/>
  <c r="H32" i="15"/>
  <c r="C31" i="15"/>
  <c r="J9" i="15" s="1"/>
  <c r="C30" i="15"/>
  <c r="I21" i="15" s="1"/>
  <c r="C29" i="15"/>
  <c r="I19" i="15" s="1"/>
  <c r="C28" i="15"/>
  <c r="I18" i="15" s="1"/>
  <c r="C27" i="15"/>
  <c r="I17" i="15" s="1"/>
  <c r="C20" i="15"/>
  <c r="H20" i="15" s="1"/>
  <c r="C19" i="15"/>
  <c r="H21" i="15" s="1"/>
  <c r="C18" i="15"/>
  <c r="I8" i="15" s="1"/>
  <c r="J17" i="15"/>
  <c r="H17" i="15"/>
  <c r="C17" i="15"/>
  <c r="H18" i="15" s="1"/>
  <c r="C16" i="15"/>
  <c r="I6" i="15" s="1"/>
  <c r="C10" i="15"/>
  <c r="H9" i="15" s="1"/>
  <c r="K9" i="15"/>
  <c r="C9" i="15"/>
  <c r="H10" i="15" s="1"/>
  <c r="J8" i="15"/>
  <c r="C8" i="15"/>
  <c r="H8" i="15" s="1"/>
  <c r="C7" i="15"/>
  <c r="H7" i="15" s="1"/>
  <c r="C6" i="15"/>
  <c r="H6" i="15" s="1"/>
  <c r="J17" i="14"/>
  <c r="L21" i="14"/>
  <c r="L20" i="14"/>
  <c r="L18" i="14"/>
  <c r="L19" i="14"/>
  <c r="L17" i="14"/>
  <c r="B53" i="14"/>
  <c r="B52" i="14"/>
  <c r="B55" i="14"/>
  <c r="C55" i="14" s="1"/>
  <c r="C52" i="14"/>
  <c r="C51" i="14"/>
  <c r="C50" i="14"/>
  <c r="C49" i="14"/>
  <c r="C42" i="14"/>
  <c r="K9" i="14" s="1"/>
  <c r="C41" i="14"/>
  <c r="J21" i="14" s="1"/>
  <c r="C40" i="14"/>
  <c r="K8" i="14" s="1"/>
  <c r="C39" i="14"/>
  <c r="J18" i="14" s="1"/>
  <c r="C38" i="14"/>
  <c r="H36" i="14"/>
  <c r="H35" i="14"/>
  <c r="H34" i="14"/>
  <c r="H33" i="14"/>
  <c r="H32" i="14"/>
  <c r="C31" i="14"/>
  <c r="J9" i="14" s="1"/>
  <c r="C30" i="14"/>
  <c r="J10" i="14" s="1"/>
  <c r="C29" i="14"/>
  <c r="I19" i="14" s="1"/>
  <c r="C28" i="14"/>
  <c r="J7" i="14" s="1"/>
  <c r="C27" i="14"/>
  <c r="J6" i="14" s="1"/>
  <c r="C20" i="14"/>
  <c r="H20" i="14" s="1"/>
  <c r="C19" i="14"/>
  <c r="I10" i="14" s="1"/>
  <c r="I18" i="14"/>
  <c r="C18" i="14"/>
  <c r="H19" i="14" s="1"/>
  <c r="I17" i="14"/>
  <c r="C17" i="14"/>
  <c r="H18" i="14" s="1"/>
  <c r="C16" i="14"/>
  <c r="H17" i="14" s="1"/>
  <c r="C10" i="14"/>
  <c r="H9" i="14" s="1"/>
  <c r="I9" i="14"/>
  <c r="C9" i="14"/>
  <c r="H10" i="14" s="1"/>
  <c r="J8" i="14"/>
  <c r="C8" i="14"/>
  <c r="H8" i="14" s="1"/>
  <c r="C7" i="14"/>
  <c r="H7" i="14" s="1"/>
  <c r="C6" i="14"/>
  <c r="H6" i="14" s="1"/>
  <c r="H12" i="12"/>
  <c r="H35" i="13"/>
  <c r="H32" i="13"/>
  <c r="H33" i="13"/>
  <c r="H36" i="13"/>
  <c r="H35" i="12"/>
  <c r="H36" i="12"/>
  <c r="H34" i="12"/>
  <c r="H33" i="12"/>
  <c r="H32" i="12"/>
  <c r="H34" i="13"/>
  <c r="B55" i="13"/>
  <c r="C55" i="13" s="1"/>
  <c r="C52" i="13"/>
  <c r="C51" i="13"/>
  <c r="C50" i="13"/>
  <c r="C49" i="13"/>
  <c r="C42" i="13"/>
  <c r="J20" i="13" s="1"/>
  <c r="C41" i="13"/>
  <c r="K10" i="13" s="1"/>
  <c r="C40" i="13"/>
  <c r="K8" i="13" s="1"/>
  <c r="C39" i="13"/>
  <c r="J18" i="13" s="1"/>
  <c r="C38" i="13"/>
  <c r="K6" i="13" s="1"/>
  <c r="C31" i="13"/>
  <c r="J9" i="13" s="1"/>
  <c r="C30" i="13"/>
  <c r="I21" i="13" s="1"/>
  <c r="C29" i="13"/>
  <c r="J8" i="13" s="1"/>
  <c r="C28" i="13"/>
  <c r="J7" i="13" s="1"/>
  <c r="C27" i="13"/>
  <c r="I17" i="13" s="1"/>
  <c r="J21" i="13"/>
  <c r="C20" i="13"/>
  <c r="I9" i="13" s="1"/>
  <c r="C19" i="13"/>
  <c r="H21" i="13" s="1"/>
  <c r="C18" i="13"/>
  <c r="I8" i="13" s="1"/>
  <c r="C17" i="13"/>
  <c r="H18" i="13" s="1"/>
  <c r="C16" i="13"/>
  <c r="I6" i="13" s="1"/>
  <c r="J10" i="13"/>
  <c r="C10" i="13"/>
  <c r="H9" i="13" s="1"/>
  <c r="C9" i="13"/>
  <c r="H10" i="13" s="1"/>
  <c r="C8" i="13"/>
  <c r="H8" i="13" s="1"/>
  <c r="C7" i="13"/>
  <c r="H7" i="13" s="1"/>
  <c r="C6" i="13"/>
  <c r="H6" i="13" s="1"/>
  <c r="I19" i="12"/>
  <c r="J18" i="15" l="1"/>
  <c r="J19" i="15"/>
  <c r="I20" i="15"/>
  <c r="I9" i="15"/>
  <c r="I10" i="15"/>
  <c r="H19" i="15"/>
  <c r="B49" i="15"/>
  <c r="L17" i="15" s="1"/>
  <c r="B50" i="15"/>
  <c r="L18" i="15" s="1"/>
  <c r="B51" i="15"/>
  <c r="L19" i="15" s="1"/>
  <c r="B52" i="15"/>
  <c r="L21" i="15" s="1"/>
  <c r="J6" i="15"/>
  <c r="I7" i="15"/>
  <c r="J10" i="15"/>
  <c r="J7" i="15"/>
  <c r="K10" i="15"/>
  <c r="C53" i="15"/>
  <c r="B53" i="15" s="1"/>
  <c r="L20" i="15" s="1"/>
  <c r="K10" i="14"/>
  <c r="K6" i="14"/>
  <c r="J19" i="14"/>
  <c r="J20" i="14"/>
  <c r="I20" i="14"/>
  <c r="B49" i="14"/>
  <c r="B50" i="14"/>
  <c r="I8" i="14"/>
  <c r="B51" i="14"/>
  <c r="I6" i="14"/>
  <c r="C53" i="14"/>
  <c r="K7" i="14"/>
  <c r="I21" i="14"/>
  <c r="H21" i="14"/>
  <c r="I7" i="14"/>
  <c r="J17" i="13"/>
  <c r="J6" i="13"/>
  <c r="B50" i="13"/>
  <c r="I10" i="13"/>
  <c r="I7" i="13"/>
  <c r="K9" i="13"/>
  <c r="I19" i="13"/>
  <c r="I20" i="13"/>
  <c r="H19" i="13"/>
  <c r="H17" i="13"/>
  <c r="C53" i="13"/>
  <c r="B53" i="13" s="1"/>
  <c r="B52" i="13"/>
  <c r="B49" i="13"/>
  <c r="B51" i="13"/>
  <c r="J19" i="13"/>
  <c r="H20" i="13"/>
  <c r="I18" i="13"/>
  <c r="K7" i="13"/>
  <c r="B55" i="12"/>
  <c r="C55" i="12" s="1"/>
  <c r="B49" i="12" s="1"/>
  <c r="C49" i="12"/>
  <c r="C52" i="12"/>
  <c r="C51" i="12"/>
  <c r="C50" i="12"/>
  <c r="C42" i="12"/>
  <c r="J20" i="12" s="1"/>
  <c r="C41" i="12"/>
  <c r="K10" i="12" s="1"/>
  <c r="C40" i="12"/>
  <c r="K8" i="12" s="1"/>
  <c r="C39" i="12"/>
  <c r="J18" i="12" s="1"/>
  <c r="C38" i="12"/>
  <c r="J17" i="12" s="1"/>
  <c r="C31" i="12"/>
  <c r="I20" i="12" s="1"/>
  <c r="C30" i="12"/>
  <c r="I21" i="12" s="1"/>
  <c r="C29" i="12"/>
  <c r="C28" i="12"/>
  <c r="I18" i="12" s="1"/>
  <c r="C27" i="12"/>
  <c r="I17" i="12" s="1"/>
  <c r="J21" i="12"/>
  <c r="C20" i="12"/>
  <c r="C19" i="12"/>
  <c r="H21" i="12" s="1"/>
  <c r="C18" i="12"/>
  <c r="H19" i="12" s="1"/>
  <c r="C17" i="12"/>
  <c r="I7" i="12" s="1"/>
  <c r="C16" i="12"/>
  <c r="H17" i="12" s="1"/>
  <c r="C10" i="12"/>
  <c r="H9" i="12" s="1"/>
  <c r="J9" i="12"/>
  <c r="C9" i="12"/>
  <c r="H10" i="12" s="1"/>
  <c r="C8" i="12"/>
  <c r="H8" i="12" s="1"/>
  <c r="C7" i="12"/>
  <c r="H7" i="12" s="1"/>
  <c r="C6" i="12"/>
  <c r="H6" i="12" s="1"/>
  <c r="I6" i="12" l="1"/>
  <c r="H18" i="12"/>
  <c r="J19" i="12"/>
  <c r="K6" i="12"/>
  <c r="J10" i="12"/>
  <c r="J7" i="12"/>
  <c r="B51" i="12"/>
  <c r="I10" i="12"/>
  <c r="B50" i="12"/>
  <c r="C53" i="12"/>
  <c r="B53" i="12" s="1"/>
  <c r="H20" i="12"/>
  <c r="I9" i="12"/>
  <c r="K7" i="12"/>
  <c r="B52" i="12"/>
  <c r="J6" i="12"/>
  <c r="K9" i="12"/>
  <c r="I8" i="12"/>
  <c r="J8" i="12"/>
  <c r="N7" i="7"/>
  <c r="M7" i="7"/>
  <c r="B42" i="11"/>
  <c r="B31" i="11"/>
  <c r="C31" i="11" s="1"/>
  <c r="I20" i="11" s="1"/>
  <c r="B20" i="11"/>
  <c r="B10" i="11"/>
  <c r="C49" i="11"/>
  <c r="B55" i="11"/>
  <c r="C55" i="11" s="1"/>
  <c r="C52" i="11"/>
  <c r="C51" i="11"/>
  <c r="C50" i="11"/>
  <c r="C42" i="11"/>
  <c r="J20" i="11" s="1"/>
  <c r="C41" i="11"/>
  <c r="J21" i="11" s="1"/>
  <c r="C40" i="11"/>
  <c r="J19" i="11"/>
  <c r="C39" i="11"/>
  <c r="J18" i="11" s="1"/>
  <c r="C38" i="11"/>
  <c r="J17" i="11" s="1"/>
  <c r="K6" i="11"/>
  <c r="C30" i="11"/>
  <c r="I21" i="11" s="1"/>
  <c r="C29" i="11"/>
  <c r="I19" i="11" s="1"/>
  <c r="C28" i="11"/>
  <c r="J7" i="11" s="1"/>
  <c r="I18" i="11"/>
  <c r="C27" i="11"/>
  <c r="J6" i="11" s="1"/>
  <c r="C20" i="11"/>
  <c r="H20" i="11" s="1"/>
  <c r="C19" i="11"/>
  <c r="H21" i="11" s="1"/>
  <c r="C18" i="11"/>
  <c r="I8" i="11"/>
  <c r="C17" i="11"/>
  <c r="H18" i="11" s="1"/>
  <c r="C16" i="11"/>
  <c r="H17" i="11" s="1"/>
  <c r="C10" i="11"/>
  <c r="H9" i="11"/>
  <c r="C9" i="11"/>
  <c r="H10" i="11" s="1"/>
  <c r="J8" i="11"/>
  <c r="C8" i="11"/>
  <c r="H8" i="11" s="1"/>
  <c r="C7" i="11"/>
  <c r="H7" i="11" s="1"/>
  <c r="C6" i="11"/>
  <c r="H6" i="11" s="1"/>
  <c r="I10" i="11"/>
  <c r="K9" i="11"/>
  <c r="H19" i="11"/>
  <c r="K8" i="11"/>
  <c r="I7" i="10"/>
  <c r="H8" i="10"/>
  <c r="H7" i="10"/>
  <c r="C9" i="10"/>
  <c r="H10" i="10" s="1"/>
  <c r="C8" i="10"/>
  <c r="C7" i="10"/>
  <c r="C6" i="10"/>
  <c r="H6" i="10" s="1"/>
  <c r="B10" i="10"/>
  <c r="C10" i="10" s="1"/>
  <c r="H9" i="10" s="1"/>
  <c r="C51" i="10"/>
  <c r="B55" i="10"/>
  <c r="C55" i="10" s="1"/>
  <c r="B50" i="10" s="1"/>
  <c r="C52" i="10"/>
  <c r="B52" i="10" s="1"/>
  <c r="C50" i="10"/>
  <c r="C49" i="10"/>
  <c r="B49" i="10" s="1"/>
  <c r="B42" i="10"/>
  <c r="C42" i="10"/>
  <c r="K9" i="10" s="1"/>
  <c r="C41" i="10"/>
  <c r="K10" i="10" s="1"/>
  <c r="C40" i="10"/>
  <c r="J19" i="10" s="1"/>
  <c r="C39" i="10"/>
  <c r="K7" i="10" s="1"/>
  <c r="C38" i="10"/>
  <c r="K6" i="10" s="1"/>
  <c r="J17" i="10"/>
  <c r="B31" i="10"/>
  <c r="C31" i="10"/>
  <c r="J9" i="10" s="1"/>
  <c r="I20" i="10"/>
  <c r="C30" i="10"/>
  <c r="I21" i="10" s="1"/>
  <c r="C29" i="10"/>
  <c r="J8" i="10" s="1"/>
  <c r="C28" i="10"/>
  <c r="J7" i="10" s="1"/>
  <c r="C27" i="10"/>
  <c r="I17" i="10" s="1"/>
  <c r="C31" i="9"/>
  <c r="J11" i="9" s="1"/>
  <c r="I11" i="9"/>
  <c r="I7" i="9"/>
  <c r="H9" i="9"/>
  <c r="B10" i="9"/>
  <c r="B21" i="9"/>
  <c r="C21" i="9" s="1"/>
  <c r="I10" i="9" s="1"/>
  <c r="B32" i="9"/>
  <c r="C32" i="9" s="1"/>
  <c r="J10" i="9" s="1"/>
  <c r="C43" i="9"/>
  <c r="B43" i="9" s="1"/>
  <c r="Q6" i="7"/>
  <c r="Q5" i="7"/>
  <c r="Q4" i="7"/>
  <c r="Q3" i="7"/>
  <c r="Q2" i="7"/>
  <c r="P6" i="7"/>
  <c r="P5" i="7"/>
  <c r="P4" i="7"/>
  <c r="P3" i="7"/>
  <c r="P2" i="7"/>
  <c r="L7" i="7"/>
  <c r="O5" i="7" s="1"/>
  <c r="B42" i="9"/>
  <c r="C28" i="9"/>
  <c r="J7" i="9" s="1"/>
  <c r="C19" i="9"/>
  <c r="I9" i="9" s="1"/>
  <c r="C18" i="9"/>
  <c r="I8" i="9" s="1"/>
  <c r="C7" i="9"/>
  <c r="H8" i="9" s="1"/>
  <c r="C8" i="9"/>
  <c r="Q7" i="7"/>
  <c r="C29" i="9"/>
  <c r="J8" i="9" s="1"/>
  <c r="C17" i="9"/>
  <c r="C10" i="9"/>
  <c r="H10" i="9" s="1"/>
  <c r="J34" i="7"/>
  <c r="J35" i="7"/>
  <c r="J37" i="7"/>
  <c r="J33" i="7"/>
  <c r="C6" i="9"/>
  <c r="H7" i="9" s="1"/>
  <c r="B41" i="9"/>
  <c r="B40" i="9"/>
  <c r="B39" i="9"/>
  <c r="C9" i="9"/>
  <c r="H11" i="9" s="1"/>
  <c r="C30" i="9"/>
  <c r="J9" i="9" s="1"/>
  <c r="O2" i="7"/>
  <c r="C20" i="9"/>
  <c r="C17" i="10"/>
  <c r="H18" i="10"/>
  <c r="C16" i="10"/>
  <c r="I6" i="10" s="1"/>
  <c r="H17" i="10"/>
  <c r="C19" i="10"/>
  <c r="H21" i="10" s="1"/>
  <c r="B20" i="10"/>
  <c r="C20" i="10"/>
  <c r="I9" i="10" s="1"/>
  <c r="C18" i="10"/>
  <c r="H19" i="10" s="1"/>
  <c r="O3" i="7" l="1"/>
  <c r="I7" i="11"/>
  <c r="I17" i="11"/>
  <c r="B50" i="11"/>
  <c r="O4" i="7"/>
  <c r="J21" i="10"/>
  <c r="C53" i="11"/>
  <c r="B53" i="11" s="1"/>
  <c r="K7" i="11"/>
  <c r="J18" i="10"/>
  <c r="I19" i="10"/>
  <c r="J10" i="10"/>
  <c r="K8" i="10"/>
  <c r="C53" i="10"/>
  <c r="B53" i="10" s="1"/>
  <c r="H20" i="10"/>
  <c r="I18" i="10"/>
  <c r="B51" i="11"/>
  <c r="B52" i="11"/>
  <c r="B49" i="11"/>
  <c r="I8" i="10"/>
  <c r="I9" i="11"/>
  <c r="I6" i="11"/>
  <c r="O6" i="7"/>
  <c r="O7" i="7" s="1"/>
  <c r="J20" i="10"/>
  <c r="J9" i="11"/>
  <c r="J6" i="10"/>
  <c r="P7" i="7"/>
  <c r="B51" i="10"/>
  <c r="J10" i="11"/>
  <c r="I10" i="10"/>
  <c r="K10" i="11"/>
</calcChain>
</file>

<file path=xl/sharedStrings.xml><?xml version="1.0" encoding="utf-8"?>
<sst xmlns="http://schemas.openxmlformats.org/spreadsheetml/2006/main" count="455" uniqueCount="39">
  <si>
    <t>Hispanic or Latino</t>
  </si>
  <si>
    <t>White</t>
  </si>
  <si>
    <t>Asian</t>
  </si>
  <si>
    <t>Total</t>
  </si>
  <si>
    <t>Black</t>
  </si>
  <si>
    <t>Hispanic</t>
  </si>
  <si>
    <t>Total Population</t>
  </si>
  <si>
    <t>Travis County</t>
  </si>
  <si>
    <t>Under 18</t>
  </si>
  <si>
    <t>Asian Alone, Not Hispanic or Latino</t>
  </si>
  <si>
    <t>Black or African-American Alone, Not Hispanic or Latino</t>
  </si>
  <si>
    <t>White Alone, Not Hispanic or Latino</t>
  </si>
  <si>
    <t>Other Race or Two or More Races</t>
  </si>
  <si>
    <t>Number</t>
  </si>
  <si>
    <t>Percent</t>
  </si>
  <si>
    <t>18-64</t>
  </si>
  <si>
    <t>65 and Over</t>
  </si>
  <si>
    <t>Source: U.S. Census Bureau, American Community Survey, 1-Year Estimates, B01001: SEX BY AGE</t>
  </si>
  <si>
    <t xml:space="preserve">Black </t>
  </si>
  <si>
    <t>Other</t>
  </si>
  <si>
    <t xml:space="preserve">Asian </t>
  </si>
  <si>
    <t xml:space="preserve">Hispanic </t>
  </si>
  <si>
    <t xml:space="preserve">White </t>
  </si>
  <si>
    <t xml:space="preserve">Other </t>
  </si>
  <si>
    <t>Change: 2009-2015</t>
  </si>
  <si>
    <t>Numeric Growth- 2009-2015</t>
  </si>
  <si>
    <t>Source: Table B01001: SEX BY AGE, U.S. Census Bureau, American Community Survey, 1-Year Estimates</t>
  </si>
  <si>
    <t>% of Total</t>
  </si>
  <si>
    <t>Total Under 18</t>
  </si>
  <si>
    <t>total 18-64</t>
  </si>
  <si>
    <t>total 65 and up</t>
  </si>
  <si>
    <t>Other Race or 2 or More Races</t>
  </si>
  <si>
    <t>Under 5</t>
  </si>
  <si>
    <t>Source: Table B01001: SEX BY AGE, U.S. Census Bureau, 2016 American Community Survey, 1-Year Estimates</t>
  </si>
  <si>
    <t>Source: Table B01001: SEX BY AGE, U.S. Census Bureau, 2017 American Community Survey, 1-Year Estimates</t>
  </si>
  <si>
    <t>Source: Table B01001: SEX BY AGE, U.S. Census Bureau, 2019 American Community Survey, 1-Year Estimates</t>
  </si>
  <si>
    <t>18 and Over</t>
  </si>
  <si>
    <t>Source: Table B01001: SEX BY AGE, U.S. Census Bureau, 2021 American Community Survey, 1-Year Estimates</t>
  </si>
  <si>
    <t>Source: Table B01001: SEX BY AGE, U.S. Census Bureau, 2023 American Community Survey, 1-Year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</si>
</sst>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w Cen MT"/>
      <family val="2"/>
    </font>
    <font>
      <sz val="11"/>
      <name val="Tw Cen 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0" borderId="0" xfId="0" applyFont="1"/>
    <xf numFmtId="9" fontId="2" fillId="0" borderId="0" xfId="2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/>
    <xf numFmtId="9" fontId="4" fillId="0" borderId="0" xfId="0" applyNumberFormat="1" applyFont="1"/>
    <xf numFmtId="9" fontId="4" fillId="0" borderId="0" xfId="2" applyFont="1"/>
    <xf numFmtId="164" fontId="4" fillId="0" borderId="0" xfId="0" applyNumberFormat="1" applyFont="1"/>
    <xf numFmtId="3" fontId="5" fillId="0" borderId="0" xfId="0" applyNumberFormat="1" applyFont="1"/>
    <xf numFmtId="164" fontId="0" fillId="0" borderId="0" xfId="1" applyNumberFormat="1" applyFont="1"/>
    <xf numFmtId="0" fontId="6" fillId="0" borderId="0" xfId="0" applyFont="1" applyAlignment="1">
      <alignment wrapText="1"/>
    </xf>
    <xf numFmtId="9" fontId="6" fillId="0" borderId="0" xfId="2" applyFont="1"/>
    <xf numFmtId="3" fontId="6" fillId="0" borderId="0" xfId="0" applyNumberFormat="1" applyFont="1"/>
    <xf numFmtId="3" fontId="7" fillId="0" borderId="0" xfId="0" applyNumberFormat="1" applyFont="1"/>
    <xf numFmtId="9" fontId="8" fillId="0" borderId="0" xfId="2" applyFont="1"/>
    <xf numFmtId="9" fontId="0" fillId="0" borderId="0" xfId="2" applyFont="1"/>
    <xf numFmtId="164" fontId="0" fillId="0" borderId="0" xfId="3" applyNumberFormat="1" applyFont="1"/>
    <xf numFmtId="0" fontId="2" fillId="0" borderId="0" xfId="4"/>
    <xf numFmtId="3" fontId="2" fillId="0" borderId="0" xfId="4" applyNumberFormat="1"/>
    <xf numFmtId="10" fontId="2" fillId="0" borderId="0" xfId="2" applyNumberFormat="1" applyFont="1"/>
    <xf numFmtId="10" fontId="6" fillId="0" borderId="0" xfId="2" applyNumberFormat="1" applyFont="1"/>
  </cellXfs>
  <cellStyles count="5">
    <cellStyle name="Comma" xfId="1" builtinId="3"/>
    <cellStyle name="Comma 2" xfId="3" xr:uid="{74781B59-9D83-4830-9570-C674AAD4D996}"/>
    <cellStyle name="Normal" xfId="0" builtinId="0"/>
    <cellStyle name="Normal 2" xfId="4" xr:uid="{D82A114F-BD80-4DE7-B0B0-C93AF0B479FC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2023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2023'!$G$20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2023'!$H$16:$J$16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2023'!$H$20:$J$20</c:f>
              <c:numCache>
                <c:formatCode>0%</c:formatCode>
                <c:ptCount val="3"/>
                <c:pt idx="0">
                  <c:v>7.5207356447730203E-2</c:v>
                </c:pt>
                <c:pt idx="1">
                  <c:v>3.6640875899703218E-2</c:v>
                </c:pt>
                <c:pt idx="2">
                  <c:v>3.3046277876662131E-2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B-41BC-95D3-2693E42A208F}"/>
            </c:ext>
          </c:extLst>
        </c:ser>
        <c:ser>
          <c:idx val="0"/>
          <c:order val="1"/>
          <c:tx>
            <c:strRef>
              <c:f>'Race-Ethnicity Travis 2023'!$G$17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2023'!$H$16:$J$16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2023'!$H$17:$J$17</c:f>
              <c:numCache>
                <c:formatCode>0%</c:formatCode>
                <c:ptCount val="3"/>
                <c:pt idx="0">
                  <c:v>7.5983160488756543E-2</c:v>
                </c:pt>
                <c:pt idx="1">
                  <c:v>9.1457497454285941E-2</c:v>
                </c:pt>
                <c:pt idx="2">
                  <c:v>5.6224479112134858E-2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B-41BC-95D3-2693E42A208F}"/>
            </c:ext>
          </c:extLst>
        </c:ser>
        <c:ser>
          <c:idx val="1"/>
          <c:order val="2"/>
          <c:tx>
            <c:strRef>
              <c:f>'Race-Ethnicity Travis 2023'!$G$18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2023'!$H$16:$J$16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2023'!$H$18:$J$18</c:f>
              <c:numCache>
                <c:formatCode>0%</c:formatCode>
                <c:ptCount val="3"/>
                <c:pt idx="0">
                  <c:v>7.2670781470452889E-2</c:v>
                </c:pt>
                <c:pt idx="1">
                  <c:v>8.3480926726951496E-2</c:v>
                </c:pt>
                <c:pt idx="2">
                  <c:v>7.7223589152968272E-2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B-41BC-95D3-2693E42A208F}"/>
            </c:ext>
          </c:extLst>
        </c:ser>
        <c:ser>
          <c:idx val="2"/>
          <c:order val="3"/>
          <c:tx>
            <c:strRef>
              <c:f>'Race-Ethnicity Travis 2023'!$G$19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2023'!$H$16:$J$16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2023'!$H$19:$J$19</c:f>
              <c:numCache>
                <c:formatCode>0%</c:formatCode>
                <c:ptCount val="3"/>
                <c:pt idx="0">
                  <c:v>0.43108083954166715</c:v>
                </c:pt>
                <c:pt idx="1">
                  <c:v>0.3155804228061167</c:v>
                </c:pt>
                <c:pt idx="2">
                  <c:v>0.18799733012250025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0B-41BC-95D3-2693E42A208F}"/>
            </c:ext>
          </c:extLst>
        </c:ser>
        <c:ser>
          <c:idx val="3"/>
          <c:order val="4"/>
          <c:tx>
            <c:strRef>
              <c:f>'Race-Ethnicity Travis 2023'!$G$21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2023'!$H$16:$J$16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2023'!$H$21:$J$21</c:f>
              <c:numCache>
                <c:formatCode>0%</c:formatCode>
                <c:ptCount val="3"/>
                <c:pt idx="0">
                  <c:v>0.34505786205139322</c:v>
                </c:pt>
                <c:pt idx="1">
                  <c:v>0.47284027711294269</c:v>
                </c:pt>
                <c:pt idx="2">
                  <c:v>0.64550832373573452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0B-41BC-95D3-2693E42A2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8403656"/>
        <c:axId val="288406400"/>
      </c:barChart>
      <c:catAx>
        <c:axId val="28840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6400"/>
        <c:crosses val="autoZero"/>
        <c:auto val="1"/>
        <c:lblAlgn val="ctr"/>
        <c:lblOffset val="100"/>
        <c:noMultiLvlLbl val="0"/>
      </c:catAx>
      <c:valAx>
        <c:axId val="288406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Race &amp; Ethnicity by Age, </a:t>
            </a:r>
            <a:b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</a:b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Travis County, 2017</a:t>
            </a:r>
            <a:endParaRPr lang="en-US" sz="1400">
              <a:solidFill>
                <a:schemeClr val="tx1"/>
              </a:solidFill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'Race-Ethnicity Travis 2017'!$G$9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'Race-Ethnicity Travis 2017'!$H$5:$K$5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2017'!$H$9:$K$9</c:f>
              <c:numCache>
                <c:formatCode>0%</c:formatCode>
                <c:ptCount val="4"/>
                <c:pt idx="0">
                  <c:v>4.5460299777192625E-2</c:v>
                </c:pt>
                <c:pt idx="1">
                  <c:v>3.9034203748668957E-2</c:v>
                </c:pt>
                <c:pt idx="2">
                  <c:v>1.9131312432370526E-2</c:v>
                </c:pt>
                <c:pt idx="3">
                  <c:v>9.0701011205247331E-3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9-4D78-A196-EA334ACE9143}"/>
            </c:ext>
          </c:extLst>
        </c:ser>
        <c:ser>
          <c:idx val="0"/>
          <c:order val="1"/>
          <c:tx>
            <c:strRef>
              <c:f>'Race-Ethnicity Travis 2017'!$G$6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'Race-Ethnicity Travis 2017'!$H$5:$K$5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2017'!$H$6:$K$6</c:f>
              <c:numCache>
                <c:formatCode>0%</c:formatCode>
                <c:ptCount val="4"/>
                <c:pt idx="0">
                  <c:v>5.9816183917358719E-2</c:v>
                </c:pt>
                <c:pt idx="1">
                  <c:v>5.8543936507702565E-2</c:v>
                </c:pt>
                <c:pt idx="2">
                  <c:v>7.3138258210680651E-2</c:v>
                </c:pt>
                <c:pt idx="3">
                  <c:v>4.8442197321672591E-2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9-4D78-A196-EA334ACE9143}"/>
            </c:ext>
          </c:extLst>
        </c:ser>
        <c:ser>
          <c:idx val="1"/>
          <c:order val="2"/>
          <c:tx>
            <c:strRef>
              <c:f>'Race-Ethnicity Travis 2017'!$G$7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'Race-Ethnicity Travis 2017'!$H$5:$K$5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2017'!$H$7:$K$7</c:f>
              <c:numCache>
                <c:formatCode>0%</c:formatCode>
                <c:ptCount val="4"/>
                <c:pt idx="0">
                  <c:v>7.1880696779420702E-2</c:v>
                </c:pt>
                <c:pt idx="1">
                  <c:v>8.2405131851895519E-2</c:v>
                </c:pt>
                <c:pt idx="2">
                  <c:v>8.2872130631216401E-2</c:v>
                </c:pt>
                <c:pt idx="3">
                  <c:v>8.0725608089641979E-2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9-4D78-A196-EA334ACE9143}"/>
            </c:ext>
          </c:extLst>
        </c:ser>
        <c:ser>
          <c:idx val="2"/>
          <c:order val="3"/>
          <c:tx>
            <c:strRef>
              <c:f>'Race-Ethnicity Travis 2017'!$G$8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'Race-Ethnicity Travis 2017'!$H$5:$K$5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2017'!$H$8:$K$8</c:f>
              <c:numCache>
                <c:formatCode>0%</c:formatCode>
                <c:ptCount val="4"/>
                <c:pt idx="0">
                  <c:v>0.46537624063196276</c:v>
                </c:pt>
                <c:pt idx="1">
                  <c:v>0.46775090916460027</c:v>
                </c:pt>
                <c:pt idx="2">
                  <c:v>0.32040295535589658</c:v>
                </c:pt>
                <c:pt idx="3">
                  <c:v>0.17630329324952174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39-4D78-A196-EA334ACE9143}"/>
            </c:ext>
          </c:extLst>
        </c:ser>
        <c:ser>
          <c:idx val="4"/>
          <c:order val="4"/>
          <c:tx>
            <c:strRef>
              <c:f>'Race-Ethnicity Travis 2017'!$G$10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'Race-Ethnicity Travis 2017'!$H$5:$K$5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2017'!$H$10:$K$10</c:f>
              <c:numCache>
                <c:formatCode>0%</c:formatCode>
                <c:ptCount val="4"/>
                <c:pt idx="0">
                  <c:v>0.35746657889406525</c:v>
                </c:pt>
                <c:pt idx="1">
                  <c:v>0.3522658187271327</c:v>
                </c:pt>
                <c:pt idx="2">
                  <c:v>0.50445534336983588</c:v>
                </c:pt>
                <c:pt idx="3">
                  <c:v>0.68545880021863892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39-4D78-A196-EA334ACE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776808"/>
        <c:axId val="236774064"/>
      </c:barChart>
      <c:catAx>
        <c:axId val="2367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4064"/>
        <c:crosses val="autoZero"/>
        <c:auto val="1"/>
        <c:lblAlgn val="ctr"/>
        <c:lblOffset val="100"/>
        <c:noMultiLvlLbl val="0"/>
      </c:catAx>
      <c:valAx>
        <c:axId val="2367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2016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2016'!$G$20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2016'!$H$16:$J$16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2016'!$H$20:$J$20</c:f>
              <c:numCache>
                <c:formatCode>0%</c:formatCode>
                <c:ptCount val="3"/>
                <c:pt idx="0">
                  <c:v>3.3223761011277178E-2</c:v>
                </c:pt>
                <c:pt idx="1">
                  <c:v>2.0187343418682457E-2</c:v>
                </c:pt>
                <c:pt idx="2">
                  <c:v>1.1925074012930359E-2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2-4915-9182-67D32BACF762}"/>
            </c:ext>
          </c:extLst>
        </c:ser>
        <c:ser>
          <c:idx val="0"/>
          <c:order val="1"/>
          <c:tx>
            <c:strRef>
              <c:f>'Race-Ethnicity Travis 2016'!$G$17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2016'!$H$16:$J$16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2016'!$H$17:$J$17</c:f>
              <c:numCache>
                <c:formatCode>0%</c:formatCode>
                <c:ptCount val="3"/>
                <c:pt idx="0">
                  <c:v>5.2398299714271949E-2</c:v>
                </c:pt>
                <c:pt idx="1">
                  <c:v>7.0269006246810525E-2</c:v>
                </c:pt>
                <c:pt idx="2">
                  <c:v>4.5330037721231793E-2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2-4915-9182-67D32BACF762}"/>
            </c:ext>
          </c:extLst>
        </c:ser>
        <c:ser>
          <c:idx val="1"/>
          <c:order val="2"/>
          <c:tx>
            <c:strRef>
              <c:f>'Race-Ethnicity Travis 2016'!$G$18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2016'!$H$16:$J$16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2016'!$H$18:$J$18</c:f>
              <c:numCache>
                <c:formatCode>0%</c:formatCode>
                <c:ptCount val="3"/>
                <c:pt idx="0">
                  <c:v>9.0450901840740894E-2</c:v>
                </c:pt>
                <c:pt idx="1">
                  <c:v>8.0957641290089991E-2</c:v>
                </c:pt>
                <c:pt idx="2">
                  <c:v>7.9048576461582448E-2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2-4915-9182-67D32BACF762}"/>
            </c:ext>
          </c:extLst>
        </c:ser>
        <c:ser>
          <c:idx val="2"/>
          <c:order val="3"/>
          <c:tx>
            <c:strRef>
              <c:f>'Race-Ethnicity Travis 2016'!$G$19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2016'!$H$16:$J$16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2016'!$H$19:$J$19</c:f>
              <c:numCache>
                <c:formatCode>0%</c:formatCode>
                <c:ptCount val="3"/>
                <c:pt idx="0">
                  <c:v>0.46854211987236738</c:v>
                </c:pt>
                <c:pt idx="1">
                  <c:v>0.31700279760650574</c:v>
                </c:pt>
                <c:pt idx="2">
                  <c:v>0.17282595663441763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C2-4915-9182-67D32BACF762}"/>
            </c:ext>
          </c:extLst>
        </c:ser>
        <c:ser>
          <c:idx val="3"/>
          <c:order val="4"/>
          <c:tx>
            <c:strRef>
              <c:f>'Race-Ethnicity Travis 2016'!$G$21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2016'!$H$16:$J$16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2016'!$H$21:$J$21</c:f>
              <c:numCache>
                <c:formatCode>0%</c:formatCode>
                <c:ptCount val="3"/>
                <c:pt idx="0">
                  <c:v>0.35538491756134261</c:v>
                </c:pt>
                <c:pt idx="1">
                  <c:v>0.5115832114379113</c:v>
                </c:pt>
                <c:pt idx="2">
                  <c:v>0.69087035516983775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C2-4915-9182-67D32BACF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161328"/>
        <c:axId val="292162112"/>
      </c:barChart>
      <c:catAx>
        <c:axId val="2921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92162112"/>
        <c:crosses val="autoZero"/>
        <c:auto val="1"/>
        <c:lblAlgn val="ctr"/>
        <c:lblOffset val="100"/>
        <c:noMultiLvlLbl val="0"/>
      </c:catAx>
      <c:valAx>
        <c:axId val="292162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92161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Race &amp; Ethnicity by Age, </a:t>
            </a:r>
            <a:b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</a:b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Travis County, 2016</a:t>
            </a:r>
            <a:endParaRPr lang="en-US" sz="1400">
              <a:solidFill>
                <a:schemeClr val="tx1"/>
              </a:solidFill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'Race-Ethnicity Travis 2016'!$G$9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'Race-Ethnicity Travis 2016'!$H$5:$K$5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2016'!$H$9:$K$9</c:f>
              <c:numCache>
                <c:formatCode>0%</c:formatCode>
                <c:ptCount val="4"/>
                <c:pt idx="0">
                  <c:v>3.0853017382335923E-2</c:v>
                </c:pt>
                <c:pt idx="1">
                  <c:v>3.3223761011277178E-2</c:v>
                </c:pt>
                <c:pt idx="2">
                  <c:v>2.0187343418682457E-2</c:v>
                </c:pt>
                <c:pt idx="3">
                  <c:v>1.1925074012930359E-2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7-47D5-8918-868B1F7C951E}"/>
            </c:ext>
          </c:extLst>
        </c:ser>
        <c:ser>
          <c:idx val="0"/>
          <c:order val="1"/>
          <c:tx>
            <c:strRef>
              <c:f>'Race-Ethnicity Travis 2016'!$G$6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'Race-Ethnicity Travis 2016'!$H$5:$K$5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2016'!$H$6:$K$6</c:f>
              <c:numCache>
                <c:formatCode>0%</c:formatCode>
                <c:ptCount val="4"/>
                <c:pt idx="0">
                  <c:v>5.6687545594043216E-2</c:v>
                </c:pt>
                <c:pt idx="1">
                  <c:v>5.2398299714271949E-2</c:v>
                </c:pt>
                <c:pt idx="2">
                  <c:v>7.0269006246810525E-2</c:v>
                </c:pt>
                <c:pt idx="3">
                  <c:v>4.5330037721231793E-2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7-47D5-8918-868B1F7C951E}"/>
            </c:ext>
          </c:extLst>
        </c:ser>
        <c:ser>
          <c:idx val="1"/>
          <c:order val="2"/>
          <c:tx>
            <c:strRef>
              <c:f>'Race-Ethnicity Travis 2016'!$G$7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'Race-Ethnicity Travis 2016'!$H$5:$K$5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2016'!$H$7:$K$7</c:f>
              <c:numCache>
                <c:formatCode>0%</c:formatCode>
                <c:ptCount val="4"/>
                <c:pt idx="0">
                  <c:v>8.7905315322114055E-2</c:v>
                </c:pt>
                <c:pt idx="1">
                  <c:v>9.0450901840740894E-2</c:v>
                </c:pt>
                <c:pt idx="2">
                  <c:v>8.0957641290089991E-2</c:v>
                </c:pt>
                <c:pt idx="3">
                  <c:v>7.9048576461582448E-2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B7-47D5-8918-868B1F7C951E}"/>
            </c:ext>
          </c:extLst>
        </c:ser>
        <c:ser>
          <c:idx val="2"/>
          <c:order val="3"/>
          <c:tx>
            <c:strRef>
              <c:f>'Race-Ethnicity Travis 2016'!$G$8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'Race-Ethnicity Travis 2016'!$H$5:$K$5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2016'!$H$8:$K$8</c:f>
              <c:numCache>
                <c:formatCode>0%</c:formatCode>
                <c:ptCount val="4"/>
                <c:pt idx="0">
                  <c:v>0.46326063441752824</c:v>
                </c:pt>
                <c:pt idx="1">
                  <c:v>0.46854211987236738</c:v>
                </c:pt>
                <c:pt idx="2">
                  <c:v>0.31700279760650574</c:v>
                </c:pt>
                <c:pt idx="3">
                  <c:v>0.17282595663441763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7-47D5-8918-868B1F7C951E}"/>
            </c:ext>
          </c:extLst>
        </c:ser>
        <c:ser>
          <c:idx val="4"/>
          <c:order val="4"/>
          <c:tx>
            <c:strRef>
              <c:f>'Race-Ethnicity Travis 2016'!$G$10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'Race-Ethnicity Travis 2016'!$H$5:$K$5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2016'!$H$10:$K$10</c:f>
              <c:numCache>
                <c:formatCode>0%</c:formatCode>
                <c:ptCount val="4"/>
                <c:pt idx="0">
                  <c:v>0.36129348728397859</c:v>
                </c:pt>
                <c:pt idx="1">
                  <c:v>0.35538491756134261</c:v>
                </c:pt>
                <c:pt idx="2">
                  <c:v>0.5115832114379113</c:v>
                </c:pt>
                <c:pt idx="3">
                  <c:v>0.69087035516983775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B7-47D5-8918-868B1F7C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161720"/>
        <c:axId val="292163288"/>
      </c:barChart>
      <c:catAx>
        <c:axId val="29216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92163288"/>
        <c:crosses val="autoZero"/>
        <c:auto val="1"/>
        <c:lblAlgn val="ctr"/>
        <c:lblOffset val="100"/>
        <c:noMultiLvlLbl val="0"/>
      </c:catAx>
      <c:valAx>
        <c:axId val="29216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9216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2015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2015'!$G$10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2015'!$H$6:$J$6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2015'!$H$10:$J$10</c:f>
              <c:numCache>
                <c:formatCode>0%</c:formatCode>
                <c:ptCount val="3"/>
                <c:pt idx="0">
                  <c:v>2.8017257466168052E-2</c:v>
                </c:pt>
                <c:pt idx="1">
                  <c:v>1.5743655083687018E-2</c:v>
                </c:pt>
                <c:pt idx="2">
                  <c:v>9.3978182243582876E-3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7-4384-8B17-5C5CD7FCCCDE}"/>
            </c:ext>
          </c:extLst>
        </c:ser>
        <c:ser>
          <c:idx val="0"/>
          <c:order val="1"/>
          <c:tx>
            <c:strRef>
              <c:f>'Race-Ethnicity Travis 2015'!$G$7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2015'!$H$6:$J$6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2015'!$H$7:$J$7</c:f>
              <c:numCache>
                <c:formatCode>0%</c:formatCode>
                <c:ptCount val="3"/>
                <c:pt idx="0">
                  <c:v>5.771025072590337E-2</c:v>
                </c:pt>
                <c:pt idx="1">
                  <c:v>6.8839100837552528E-2</c:v>
                </c:pt>
                <c:pt idx="2">
                  <c:v>4.7125573959074643E-2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7-4384-8B17-5C5CD7FCCCDE}"/>
            </c:ext>
          </c:extLst>
        </c:ser>
        <c:ser>
          <c:idx val="1"/>
          <c:order val="2"/>
          <c:tx>
            <c:strRef>
              <c:f>'Race-Ethnicity Travis 2015'!$G$8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2015'!$H$6:$J$6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2015'!$H$8:$J$8</c:f>
              <c:numCache>
                <c:formatCode>0%</c:formatCode>
                <c:ptCount val="3"/>
                <c:pt idx="0">
                  <c:v>8.9728374051100609E-2</c:v>
                </c:pt>
                <c:pt idx="1">
                  <c:v>8.4531889896146462E-2</c:v>
                </c:pt>
                <c:pt idx="2">
                  <c:v>7.9189291946537718E-2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17-4384-8B17-5C5CD7FCCCDE}"/>
            </c:ext>
          </c:extLst>
        </c:ser>
        <c:ser>
          <c:idx val="2"/>
          <c:order val="3"/>
          <c:tx>
            <c:strRef>
              <c:f>'Race-Ethnicity Travis 2015'!$G$9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2015'!$H$6:$J$6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2015'!$H$9:$J$9</c:f>
              <c:numCache>
                <c:formatCode>0%</c:formatCode>
                <c:ptCount val="3"/>
                <c:pt idx="0">
                  <c:v>0.47146397354651381</c:v>
                </c:pt>
                <c:pt idx="1">
                  <c:v>0.31620430276946898</c:v>
                </c:pt>
                <c:pt idx="2">
                  <c:v>0.17130545833861391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17-4384-8B17-5C5CD7FCCCDE}"/>
            </c:ext>
          </c:extLst>
        </c:ser>
        <c:ser>
          <c:idx val="3"/>
          <c:order val="4"/>
          <c:tx>
            <c:strRef>
              <c:f>'Race-Ethnicity Travis 2015'!$G$11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2015'!$H$6:$J$6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2015'!$H$11:$J$11</c:f>
              <c:numCache>
                <c:formatCode>0%</c:formatCode>
                <c:ptCount val="3"/>
                <c:pt idx="0">
                  <c:v>0.3530801442103142</c:v>
                </c:pt>
                <c:pt idx="1">
                  <c:v>0.51468105141314502</c:v>
                </c:pt>
                <c:pt idx="2">
                  <c:v>0.69298185753141539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17-4384-8B17-5C5CD7FC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943800"/>
        <c:axId val="287943408"/>
      </c:barChart>
      <c:catAx>
        <c:axId val="287943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7943408"/>
        <c:crosses val="autoZero"/>
        <c:auto val="1"/>
        <c:lblAlgn val="ctr"/>
        <c:lblOffset val="100"/>
        <c:noMultiLvlLbl val="0"/>
      </c:catAx>
      <c:valAx>
        <c:axId val="2879434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7943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</a:rPr>
              <a:t>Travis County Population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</a:rPr>
              <a:t>By Race/Ethnicity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1923665791776"/>
          <c:y val="0.20964362113695326"/>
          <c:w val="0.55396471458766772"/>
          <c:h val="0.71308603765569767"/>
        </c:manualLayout>
      </c:layout>
      <c:lineChart>
        <c:grouping val="standard"/>
        <c:varyColors val="0"/>
        <c:ser>
          <c:idx val="0"/>
          <c:order val="0"/>
          <c:tx>
            <c:strRef>
              <c:f>'Race-Ethnicity Over Time Travis'!$A$2</c:f>
              <c:strCache>
                <c:ptCount val="1"/>
                <c:pt idx="0">
                  <c:v>Asian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'Race-Ethnicity Over Time Travis'!$C$1:$N$1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'Race-Ethnicity Over Time Travis'!$C$2:$N$2</c:f>
              <c:numCache>
                <c:formatCode>#,##0</c:formatCode>
                <c:ptCount val="12"/>
                <c:pt idx="0">
                  <c:v>50151</c:v>
                </c:pt>
                <c:pt idx="1">
                  <c:v>52105</c:v>
                </c:pt>
                <c:pt idx="2">
                  <c:v>53229</c:v>
                </c:pt>
                <c:pt idx="3">
                  <c:v>55078</c:v>
                </c:pt>
                <c:pt idx="4">
                  <c:v>60491</c:v>
                </c:pt>
                <c:pt idx="5">
                  <c:v>58583</c:v>
                </c:pt>
                <c:pt idx="6">
                  <c:v>62387</c:v>
                </c:pt>
                <c:pt idx="7">
                  <c:v>65405</c:v>
                </c:pt>
                <c:pt idx="8" formatCode="_(* #,##0_);_(* \(#,##0\);_(* &quot;-&quot;??_);_(@_)">
                  <c:v>71971</c:v>
                </c:pt>
                <c:pt idx="9" formatCode="_(* #,##0_);_(* \(#,##0\);_(* &quot;-&quot;??_);_(@_)">
                  <c:v>75784</c:v>
                </c:pt>
                <c:pt idx="10" formatCode="_(* #,##0_);_(* \(#,##0\);_(* &quot;-&quot;??_);_(@_)">
                  <c:v>76749</c:v>
                </c:pt>
                <c:pt idx="11" formatCode="_(* #,##0_);_(* \(#,##0\);_(* &quot;-&quot;??_);_(@_)">
                  <c:v>82866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9-4E97-8FF9-25CB702956FB}"/>
            </c:ext>
          </c:extLst>
        </c:ser>
        <c:ser>
          <c:idx val="1"/>
          <c:order val="1"/>
          <c:tx>
            <c:strRef>
              <c:f>'Race-Ethnicity Over Time Travis'!$A$3</c:f>
              <c:strCache>
                <c:ptCount val="1"/>
                <c:pt idx="0">
                  <c:v>Black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'Race-Ethnicity Over Time Travis'!$C$1:$N$1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'Race-Ethnicity Over Time Travis'!$C$3:$N$3</c:f>
              <c:numCache>
                <c:formatCode>#,##0</c:formatCode>
                <c:ptCount val="12"/>
                <c:pt idx="0">
                  <c:v>77403</c:v>
                </c:pt>
                <c:pt idx="1">
                  <c:v>80311</c:v>
                </c:pt>
                <c:pt idx="2">
                  <c:v>81276</c:v>
                </c:pt>
                <c:pt idx="3">
                  <c:v>82860</c:v>
                </c:pt>
                <c:pt idx="4">
                  <c:v>84303</c:v>
                </c:pt>
                <c:pt idx="5">
                  <c:v>86727</c:v>
                </c:pt>
                <c:pt idx="6">
                  <c:v>87744</c:v>
                </c:pt>
                <c:pt idx="7">
                  <c:v>87387</c:v>
                </c:pt>
                <c:pt idx="8" formatCode="_(* #,##0_);_(* \(#,##0\);_(* &quot;-&quot;??_);_(@_)">
                  <c:v>96683</c:v>
                </c:pt>
                <c:pt idx="9" formatCode="_(* #,##0_);_(* \(#,##0\);_(* &quot;-&quot;??_);_(@_)">
                  <c:v>100301</c:v>
                </c:pt>
                <c:pt idx="10" formatCode="_(* #,##0_);_(* \(#,##0\);_(* &quot;-&quot;??_);_(@_)">
                  <c:v>99449</c:v>
                </c:pt>
                <c:pt idx="11" formatCode="_(* #,##0_);_(* \(#,##0\);_(* &quot;-&quot;??_);_(@_)">
                  <c:v>101281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9-4E97-8FF9-25CB702956FB}"/>
            </c:ext>
          </c:extLst>
        </c:ser>
        <c:ser>
          <c:idx val="2"/>
          <c:order val="2"/>
          <c:tx>
            <c:strRef>
              <c:f>'Race-Ethnicity Over Time Travis'!$A$4</c:f>
              <c:strCache>
                <c:ptCount val="1"/>
                <c:pt idx="0">
                  <c:v>Hispanic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'Race-Ethnicity Over Time Travis'!$C$1:$N$1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'Race-Ethnicity Over Time Travis'!$C$4:$N$4</c:f>
              <c:numCache>
                <c:formatCode>#,##0</c:formatCode>
                <c:ptCount val="12"/>
                <c:pt idx="0">
                  <c:v>299239</c:v>
                </c:pt>
                <c:pt idx="1">
                  <c:v>316643</c:v>
                </c:pt>
                <c:pt idx="2">
                  <c:v>328217</c:v>
                </c:pt>
                <c:pt idx="3">
                  <c:v>341435</c:v>
                </c:pt>
                <c:pt idx="4">
                  <c:v>346529</c:v>
                </c:pt>
                <c:pt idx="5">
                  <c:v>360086</c:v>
                </c:pt>
                <c:pt idx="6">
                  <c:v>370741</c:v>
                </c:pt>
                <c:pt idx="7">
                  <c:v>379331</c:v>
                </c:pt>
                <c:pt idx="8" formatCode="_(* #,##0_);_(* \(#,##0\);_(* &quot;-&quot;??_);_(@_)">
                  <c:v>389834</c:v>
                </c:pt>
                <c:pt idx="9" formatCode="_(* #,##0_);_(* \(#,##0\);_(* &quot;-&quot;??_);_(@_)">
                  <c:v>398770</c:v>
                </c:pt>
                <c:pt idx="10" formatCode="_(* #,##0_);_(* \(#,##0\);_(* &quot;-&quot;??_);_(@_)">
                  <c:v>405447</c:v>
                </c:pt>
                <c:pt idx="11" formatCode="_(* #,##0_);_(* \(#,##0\);_(* &quot;-&quot;??_);_(@_)">
                  <c:v>416156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9-4E97-8FF9-25CB702956FB}"/>
            </c:ext>
          </c:extLst>
        </c:ser>
        <c:ser>
          <c:idx val="3"/>
          <c:order val="3"/>
          <c:tx>
            <c:strRef>
              <c:f>'Race-Ethnicity Over Time Travis'!$A$6</c:f>
              <c:strCache>
                <c:ptCount val="1"/>
                <c:pt idx="0">
                  <c:v>White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'Race-Ethnicity Over Time Travis'!$C$1:$N$1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'Race-Ethnicity Over Time Travis'!$C$6:$N$6</c:f>
              <c:numCache>
                <c:formatCode>#,##0</c:formatCode>
                <c:ptCount val="12"/>
                <c:pt idx="0">
                  <c:v>478087</c:v>
                </c:pt>
                <c:pt idx="1">
                  <c:v>503830</c:v>
                </c:pt>
                <c:pt idx="2">
                  <c:v>514703</c:v>
                </c:pt>
                <c:pt idx="3">
                  <c:v>527528</c:v>
                </c:pt>
                <c:pt idx="4">
                  <c:v>519591</c:v>
                </c:pt>
                <c:pt idx="5">
                  <c:v>533671</c:v>
                </c:pt>
                <c:pt idx="6">
                  <c:v>547393</c:v>
                </c:pt>
                <c:pt idx="7">
                  <c:v>559293</c:v>
                </c:pt>
                <c:pt idx="8" formatCode="_(* #,##0_);_(* \(#,##0\);_(* &quot;-&quot;??_);_(@_)">
                  <c:v>570544</c:v>
                </c:pt>
                <c:pt idx="9" formatCode="_(* #,##0_);_(* \(#,##0\);_(* &quot;-&quot;??_);_(@_)">
                  <c:v>580542</c:v>
                </c:pt>
                <c:pt idx="10" formatCode="_(* #,##0_);_(* \(#,##0\);_(* &quot;-&quot;??_);_(@_)">
                  <c:v>590845</c:v>
                </c:pt>
                <c:pt idx="11" formatCode="_(* #,##0_);_(* \(#,##0\);_(* &quot;-&quot;??_);_(@_)">
                  <c:v>598703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59-4E97-8FF9-25CB702956FB}"/>
            </c:ext>
          </c:extLst>
        </c:ser>
        <c:ser>
          <c:idx val="4"/>
          <c:order val="4"/>
          <c:tx>
            <c:strRef>
              <c:f>'Race-Ethnicity Over Time Travis'!$A$5</c:f>
              <c:strCache>
                <c:ptCount val="1"/>
                <c:pt idx="0">
                  <c:v>Other Race or 2 or More Races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'Race-Ethnicity Over Time Travis'!$C$1:$N$1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'Race-Ethnicity Over Time Travis'!$C$5:$N$5</c:f>
              <c:numCache>
                <c:formatCode>#,##0</c:formatCode>
                <c:ptCount val="12"/>
                <c:pt idx="0">
                  <c:v>16126</c:v>
                </c:pt>
                <c:pt idx="1">
                  <c:v>21476</c:v>
                </c:pt>
                <c:pt idx="2">
                  <c:v>21118</c:v>
                </c:pt>
                <c:pt idx="3">
                  <c:v>19257</c:v>
                </c:pt>
                <c:pt idx="4">
                  <c:v>19892</c:v>
                </c:pt>
                <c:pt idx="5">
                  <c:v>24063</c:v>
                </c:pt>
                <c:pt idx="6">
                  <c:v>27319</c:v>
                </c:pt>
                <c:pt idx="7">
                  <c:v>29538</c:v>
                </c:pt>
                <c:pt idx="8" formatCode="_(* #,##0_);_(* \(#,##0\);_(* &quot;-&quot;??_);_(@_)">
                  <c:v>22113</c:v>
                </c:pt>
                <c:pt idx="9">
                  <c:v>21161</c:v>
                </c:pt>
                <c:pt idx="10">
                  <c:v>26833</c:v>
                </c:pt>
                <c:pt idx="11">
                  <c:v>27692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59-4E97-8FF9-25CB70295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021520"/>
        <c:axId val="237019168"/>
      </c:lineChart>
      <c:catAx>
        <c:axId val="237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37019168"/>
        <c:crosses val="autoZero"/>
        <c:auto val="1"/>
        <c:lblAlgn val="ctr"/>
        <c:lblOffset val="100"/>
        <c:noMultiLvlLbl val="0"/>
      </c:catAx>
      <c:valAx>
        <c:axId val="237019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370215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orbel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Corbel"/>
              </a:rPr>
              <a:t>Racial Ethnic Breakdown of Population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Corbel"/>
              </a:rPr>
              <a:t>Travis County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141031748255654E-2"/>
          <c:y val="0.2064358220282706"/>
          <c:w val="0.54203753000625809"/>
          <c:h val="0.70098725611105839"/>
        </c:manualLayout>
      </c:layout>
      <c:lineChart>
        <c:grouping val="standard"/>
        <c:varyColors val="0"/>
        <c:ser>
          <c:idx val="0"/>
          <c:order val="0"/>
          <c:tx>
            <c:strRef>
              <c:f>'Race-Ethnicity Over Time Travis'!$A$33</c:f>
              <c:strCache>
                <c:ptCount val="1"/>
                <c:pt idx="0">
                  <c:v>Asian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'Race-Ethnicity Over Time Travis'!$B$32:$K$32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'Race-Ethnicity Over Time Travis'!$B$33:$K$33</c:f>
              <c:numCache>
                <c:formatCode>0%</c:formatCode>
                <c:ptCount val="10"/>
                <c:pt idx="0">
                  <c:v>5.4168701066198498E-2</c:v>
                </c:pt>
                <c:pt idx="1">
                  <c:v>5.4452413990788331E-2</c:v>
                </c:pt>
                <c:pt idx="2">
                  <c:v>5.3475853504590172E-2</c:v>
                </c:pt>
                <c:pt idx="3">
                  <c:v>5.3306667815006467E-2</c:v>
                </c:pt>
                <c:pt idx="4">
                  <c:v>5.3673995622506479E-2</c:v>
                </c:pt>
                <c:pt idx="5">
                  <c:v>5.868320518118831E-2</c:v>
                </c:pt>
                <c:pt idx="6">
                  <c:v>5.5104267587218869E-2</c:v>
                </c:pt>
                <c:pt idx="7">
                  <c:v>5.6944059058912873E-2</c:v>
                </c:pt>
                <c:pt idx="8">
                  <c:v>5.8347621757895506E-2</c:v>
                </c:pt>
                <c:pt idx="9">
                  <c:v>6.2521228863435974E-2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D-46FE-9210-29A3BCB4DCE4}"/>
            </c:ext>
          </c:extLst>
        </c:ser>
        <c:ser>
          <c:idx val="1"/>
          <c:order val="1"/>
          <c:tx>
            <c:strRef>
              <c:f>'Race-Ethnicity Over Time Travis'!$A$34</c:f>
              <c:strCache>
                <c:ptCount val="1"/>
                <c:pt idx="0">
                  <c:v>Black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'Race-Ethnicity Over Time Travis'!$B$32:$K$32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'Race-Ethnicity Over Time Travis'!$B$34:$K$34</c:f>
              <c:numCache>
                <c:formatCode>0%</c:formatCode>
                <c:ptCount val="10"/>
                <c:pt idx="0">
                  <c:v>7.7432997556412017E-2</c:v>
                </c:pt>
                <c:pt idx="1">
                  <c:v>8.4041797773304408E-2</c:v>
                </c:pt>
                <c:pt idx="2">
                  <c:v>8.2423937641438266E-2</c:v>
                </c:pt>
                <c:pt idx="3">
                  <c:v>8.1394591920428069E-2</c:v>
                </c:pt>
                <c:pt idx="4">
                  <c:v>8.0747799071877818E-2</c:v>
                </c:pt>
                <c:pt idx="5">
                  <c:v>8.1783575182915111E-2</c:v>
                </c:pt>
                <c:pt idx="6">
                  <c:v>8.1577041377818335E-2</c:v>
                </c:pt>
                <c:pt idx="7">
                  <c:v>8.0088792826474284E-2</c:v>
                </c:pt>
                <c:pt idx="8">
                  <c:v>7.7957703884369914E-2</c:v>
                </c:pt>
                <c:pt idx="9">
                  <c:v>8.3988550530124356E-2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D-46FE-9210-29A3BCB4DCE4}"/>
            </c:ext>
          </c:extLst>
        </c:ser>
        <c:ser>
          <c:idx val="2"/>
          <c:order val="2"/>
          <c:tx>
            <c:strRef>
              <c:f>'Race-Ethnicity Over Time Travis'!$A$35</c:f>
              <c:strCache>
                <c:ptCount val="1"/>
                <c:pt idx="0">
                  <c:v>Hispanic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'Race-Ethnicity Over Time Travis'!$B$32:$K$32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'Race-Ethnicity Over Time Travis'!$B$35:$K$35</c:f>
              <c:numCache>
                <c:formatCode>0%</c:formatCode>
                <c:ptCount val="10"/>
                <c:pt idx="0">
                  <c:v>0.32089261948706582</c:v>
                </c:pt>
                <c:pt idx="1">
                  <c:v>0.32490450659387671</c:v>
                </c:pt>
                <c:pt idx="2">
                  <c:v>0.32497370082053439</c:v>
                </c:pt>
                <c:pt idx="3">
                  <c:v>0.32869590994078374</c:v>
                </c:pt>
                <c:pt idx="4">
                  <c:v>0.3327314117319165</c:v>
                </c:pt>
                <c:pt idx="5">
                  <c:v>0.33617285890846582</c:v>
                </c:pt>
                <c:pt idx="6">
                  <c:v>0.33870363925390123</c:v>
                </c:pt>
                <c:pt idx="7">
                  <c:v>0.33839577795951747</c:v>
                </c:pt>
                <c:pt idx="8">
                  <c:v>0.33840014844498523</c:v>
                </c:pt>
                <c:pt idx="9">
                  <c:v>0.33864891043265616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D-46FE-9210-29A3BCB4DCE4}"/>
            </c:ext>
          </c:extLst>
        </c:ser>
        <c:ser>
          <c:idx val="3"/>
          <c:order val="3"/>
          <c:tx>
            <c:strRef>
              <c:f>'Race-Ethnicity Over Time Travis'!$A$37</c:f>
              <c:strCache>
                <c:ptCount val="1"/>
                <c:pt idx="0">
                  <c:v>White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'Race-Ethnicity Over Time Travis'!$B$32:$K$32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'Race-Ethnicity Over Time Travis'!$B$37:$K$37</c:f>
              <c:numCache>
                <c:formatCode>0%</c:formatCode>
                <c:ptCount val="10"/>
                <c:pt idx="0">
                  <c:v>0.52861952861952866</c:v>
                </c:pt>
                <c:pt idx="1">
                  <c:v>0.51909216660912094</c:v>
                </c:pt>
                <c:pt idx="2">
                  <c:v>0.51708548644501806</c:v>
                </c:pt>
                <c:pt idx="3">
                  <c:v>0.51545401650204348</c:v>
                </c:pt>
                <c:pt idx="4">
                  <c:v>0.51408067763443832</c:v>
                </c:pt>
                <c:pt idx="5">
                  <c:v>0.50406284014644853</c:v>
                </c:pt>
                <c:pt idx="6">
                  <c:v>0.50198094306434771</c:v>
                </c:pt>
                <c:pt idx="7">
                  <c:v>0.49963581067266405</c:v>
                </c:pt>
                <c:pt idx="8">
                  <c:v>0.49894375683569531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9D-46FE-9210-29A3BCB4DCE4}"/>
            </c:ext>
          </c:extLst>
        </c:ser>
        <c:ser>
          <c:idx val="4"/>
          <c:order val="4"/>
          <c:tx>
            <c:strRef>
              <c:f>'Race-Ethnicity Over Time Travis'!$A$36</c:f>
              <c:strCache>
                <c:ptCount val="1"/>
                <c:pt idx="0">
                  <c:v>Other Race or Two or More Races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'Race-Ethnicity Over Time Travis'!$B$32:$K$32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'Race-Ethnicity Over Time Travis'!$B$36:$K$36</c:f>
              <c:numCache>
                <c:formatCode>0%</c:formatCode>
                <c:ptCount val="10"/>
                <c:pt idx="0">
                  <c:v>1.8886153270795025E-2</c:v>
                </c:pt>
                <c:pt idx="1">
                  <c:v>1.7509115032909667E-2</c:v>
                </c:pt>
                <c:pt idx="2">
                  <c:v>2.2041021588419123E-2</c:v>
                </c:pt>
                <c:pt idx="3">
                  <c:v>2.1148813821738274E-2</c:v>
                </c:pt>
                <c:pt idx="4">
                  <c:v>1.8766115939260815E-2</c:v>
                </c:pt>
                <c:pt idx="5">
                  <c:v>1.9297520580982261E-2</c:v>
                </c:pt>
                <c:pt idx="6">
                  <c:v>2.2634108716713855E-2</c:v>
                </c:pt>
                <c:pt idx="7">
                  <c:v>2.4935559482431289E-2</c:v>
                </c:pt>
                <c:pt idx="8">
                  <c:v>2.6350769077054009E-2</c:v>
                </c:pt>
                <c:pt idx="9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9D-46FE-9210-29A3BCB4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479120"/>
        <c:axId val="157763352"/>
      </c:lineChart>
      <c:catAx>
        <c:axId val="3034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endParaRPr lang="en-US"/>
          </a:p>
        </c:txPr>
        <c:crossAx val="157763352"/>
        <c:crosses val="autoZero"/>
        <c:auto val="1"/>
        <c:lblAlgn val="ctr"/>
        <c:lblOffset val="100"/>
        <c:noMultiLvlLbl val="0"/>
      </c:catAx>
      <c:valAx>
        <c:axId val="1577633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endParaRPr lang="en-US"/>
          </a:p>
        </c:txPr>
        <c:crossAx val="303479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orbel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Race &amp; Ethnicity by Age, </a:t>
            </a:r>
            <a:b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</a:b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Travis County, 2023</a:t>
            </a:r>
            <a:endParaRPr lang="en-US" sz="1400">
              <a:solidFill>
                <a:schemeClr val="tx1"/>
              </a:solidFill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'Race-Ethnicity Travis 2023'!$G$9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'Race-Ethnicity Travis 2023'!$H$5:$K$5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2023'!$H$9:$K$9</c:f>
              <c:numCache>
                <c:formatCode>0%</c:formatCode>
                <c:ptCount val="4"/>
                <c:pt idx="0">
                  <c:v>0.1065439672801636</c:v>
                </c:pt>
                <c:pt idx="1">
                  <c:v>7.5207356447730203E-2</c:v>
                </c:pt>
                <c:pt idx="2">
                  <c:v>3.6640875899703218E-2</c:v>
                </c:pt>
                <c:pt idx="3">
                  <c:v>3.3046277876662131E-2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6-45BD-B5EB-0836D8016404}"/>
            </c:ext>
          </c:extLst>
        </c:ser>
        <c:ser>
          <c:idx val="0"/>
          <c:order val="1"/>
          <c:tx>
            <c:strRef>
              <c:f>'Race-Ethnicity Travis 2023'!$G$6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'Race-Ethnicity Travis 2023'!$H$5:$K$5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2023'!$H$6:$K$6</c:f>
              <c:numCache>
                <c:formatCode>0%</c:formatCode>
                <c:ptCount val="4"/>
                <c:pt idx="0">
                  <c:v>6.9434219495569188E-2</c:v>
                </c:pt>
                <c:pt idx="1">
                  <c:v>7.5983160488756543E-2</c:v>
                </c:pt>
                <c:pt idx="2">
                  <c:v>9.1457497454285941E-2</c:v>
                </c:pt>
                <c:pt idx="3">
                  <c:v>5.6224479112134858E-2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6-45BD-B5EB-0836D8016404}"/>
            </c:ext>
          </c:extLst>
        </c:ser>
        <c:ser>
          <c:idx val="1"/>
          <c:order val="2"/>
          <c:tx>
            <c:strRef>
              <c:f>'Race-Ethnicity Travis 2023'!$G$7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'Race-Ethnicity Travis 2023'!$H$5:$K$5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2023'!$H$7:$K$7</c:f>
              <c:numCache>
                <c:formatCode>0%</c:formatCode>
                <c:ptCount val="4"/>
                <c:pt idx="0">
                  <c:v>6.1186094069529649E-2</c:v>
                </c:pt>
                <c:pt idx="1">
                  <c:v>7.2670781470452889E-2</c:v>
                </c:pt>
                <c:pt idx="2">
                  <c:v>8.3480926726951496E-2</c:v>
                </c:pt>
                <c:pt idx="3">
                  <c:v>7.7223589152968272E-2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6-45BD-B5EB-0836D8016404}"/>
            </c:ext>
          </c:extLst>
        </c:ser>
        <c:ser>
          <c:idx val="2"/>
          <c:order val="3"/>
          <c:tx>
            <c:strRef>
              <c:f>'Race-Ethnicity Travis 2023'!$G$8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'Race-Ethnicity Travis 2023'!$H$5:$K$5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2023'!$H$8:$K$8</c:f>
              <c:numCache>
                <c:formatCode>0%</c:formatCode>
                <c:ptCount val="4"/>
                <c:pt idx="0">
                  <c:v>0.43156100886162235</c:v>
                </c:pt>
                <c:pt idx="1">
                  <c:v>0.43108083954166715</c:v>
                </c:pt>
                <c:pt idx="2">
                  <c:v>0.3155804228061167</c:v>
                </c:pt>
                <c:pt idx="3">
                  <c:v>0.18799733012250025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6-45BD-B5EB-0836D8016404}"/>
            </c:ext>
          </c:extLst>
        </c:ser>
        <c:ser>
          <c:idx val="4"/>
          <c:order val="4"/>
          <c:tx>
            <c:strRef>
              <c:f>'Race-Ethnicity Travis 2023'!$G$10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'Race-Ethnicity Travis 2023'!$H$5:$K$5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2023'!$H$10:$K$10</c:f>
              <c:numCache>
                <c:formatCode>0%</c:formatCode>
                <c:ptCount val="4"/>
                <c:pt idx="0">
                  <c:v>0.33127471029311523</c:v>
                </c:pt>
                <c:pt idx="1">
                  <c:v>0.34505786205139322</c:v>
                </c:pt>
                <c:pt idx="2">
                  <c:v>0.47284027711294269</c:v>
                </c:pt>
                <c:pt idx="3">
                  <c:v>0.64550832373573452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86-45BD-B5EB-0836D8016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776808"/>
        <c:axId val="236774064"/>
      </c:barChart>
      <c:catAx>
        <c:axId val="2367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4064"/>
        <c:crosses val="autoZero"/>
        <c:auto val="1"/>
        <c:lblAlgn val="ctr"/>
        <c:lblOffset val="100"/>
        <c:noMultiLvlLbl val="0"/>
      </c:catAx>
      <c:valAx>
        <c:axId val="2367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2022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2022'!$G$20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2022'!$H$16:$J$16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2022'!$H$20:$J$20</c:f>
              <c:numCache>
                <c:formatCode>0%</c:formatCode>
                <c:ptCount val="3"/>
                <c:pt idx="0">
                  <c:v>7.4459382692671841E-2</c:v>
                </c:pt>
                <c:pt idx="1">
                  <c:v>3.8494801669485858E-2</c:v>
                </c:pt>
                <c:pt idx="2">
                  <c:v>2.9039509958269455E-2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B47-A092-D8BEE133FE0E}"/>
            </c:ext>
          </c:extLst>
        </c:ser>
        <c:ser>
          <c:idx val="0"/>
          <c:order val="1"/>
          <c:tx>
            <c:strRef>
              <c:f>'Race-Ethnicity Travis 2022'!$G$17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2022'!$H$16:$J$16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2022'!$H$17:$J$17</c:f>
              <c:numCache>
                <c:formatCode>0%</c:formatCode>
                <c:ptCount val="3"/>
                <c:pt idx="0">
                  <c:v>5.7110395758379097E-2</c:v>
                </c:pt>
                <c:pt idx="1">
                  <c:v>8.5706745015153851E-2</c:v>
                </c:pt>
                <c:pt idx="2">
                  <c:v>5.4909698398839517E-2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B47-A092-D8BEE133FE0E}"/>
            </c:ext>
          </c:extLst>
        </c:ser>
        <c:ser>
          <c:idx val="1"/>
          <c:order val="2"/>
          <c:tx>
            <c:strRef>
              <c:f>'Race-Ethnicity Travis 2022'!$G$18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2022'!$H$16:$J$16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2022'!$H$18:$J$18</c:f>
              <c:numCache>
                <c:formatCode>0%</c:formatCode>
                <c:ptCount val="3"/>
                <c:pt idx="0">
                  <c:v>8.2692671842454074E-2</c:v>
                </c:pt>
                <c:pt idx="1">
                  <c:v>8.079687740272147E-2</c:v>
                </c:pt>
                <c:pt idx="2">
                  <c:v>7.3850003781186196E-2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5-4B47-A092-D8BEE133FE0E}"/>
            </c:ext>
          </c:extLst>
        </c:ser>
        <c:ser>
          <c:idx val="2"/>
          <c:order val="3"/>
          <c:tx>
            <c:strRef>
              <c:f>'Race-Ethnicity Travis 2022'!$G$19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2022'!$H$16:$J$16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2022'!$H$19:$J$19</c:f>
              <c:numCache>
                <c:formatCode>0%</c:formatCode>
                <c:ptCount val="3"/>
                <c:pt idx="0">
                  <c:v>0.44123082749479264</c:v>
                </c:pt>
                <c:pt idx="1">
                  <c:v>0.32069004252237632</c:v>
                </c:pt>
                <c:pt idx="2">
                  <c:v>0.18782870539059654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75-4B47-A092-D8BEE133FE0E}"/>
            </c:ext>
          </c:extLst>
        </c:ser>
        <c:ser>
          <c:idx val="3"/>
          <c:order val="4"/>
          <c:tx>
            <c:strRef>
              <c:f>'Race-Ethnicity Travis 2022'!$G$21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2022'!$H$16:$J$16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2022'!$H$21:$J$21</c:f>
              <c:numCache>
                <c:formatCode>0%</c:formatCode>
                <c:ptCount val="3"/>
                <c:pt idx="0">
                  <c:v>0.34450672221170231</c:v>
                </c:pt>
                <c:pt idx="1">
                  <c:v>0.4743115333902625</c:v>
                </c:pt>
                <c:pt idx="2">
                  <c:v>0.65437208247110834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75-4B47-A092-D8BEE133F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8403656"/>
        <c:axId val="288406400"/>
      </c:barChart>
      <c:catAx>
        <c:axId val="28840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6400"/>
        <c:crosses val="autoZero"/>
        <c:auto val="1"/>
        <c:lblAlgn val="ctr"/>
        <c:lblOffset val="100"/>
        <c:noMultiLvlLbl val="0"/>
      </c:catAx>
      <c:valAx>
        <c:axId val="288406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Race &amp; Ethnicity by Age, </a:t>
            </a:r>
            <a:b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</a:b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Travis County, 2022</a:t>
            </a:r>
            <a:endParaRPr lang="en-US" sz="1400">
              <a:solidFill>
                <a:schemeClr val="tx1"/>
              </a:solidFill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'Race-Ethnicity Travis 2022'!$G$9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'Race-Ethnicity Travis 2022'!$H$5:$K$5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2022'!$H$9:$K$9</c:f>
              <c:numCache>
                <c:formatCode>0%</c:formatCode>
                <c:ptCount val="4"/>
                <c:pt idx="0">
                  <c:v>0.10924983800030331</c:v>
                </c:pt>
                <c:pt idx="1">
                  <c:v>7.4459382692671841E-2</c:v>
                </c:pt>
                <c:pt idx="2">
                  <c:v>3.8494801669485858E-2</c:v>
                </c:pt>
                <c:pt idx="3">
                  <c:v>2.9039509958269455E-2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3-4FC3-9EEC-6655A7E07D3D}"/>
            </c:ext>
          </c:extLst>
        </c:ser>
        <c:ser>
          <c:idx val="0"/>
          <c:order val="1"/>
          <c:tx>
            <c:strRef>
              <c:f>'Race-Ethnicity Travis 2022'!$G$6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'Race-Ethnicity Travis 2022'!$H$5:$K$5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2022'!$H$6:$K$6</c:f>
              <c:numCache>
                <c:formatCode>0%</c:formatCode>
                <c:ptCount val="4"/>
                <c:pt idx="0">
                  <c:v>4.9551226372171901E-2</c:v>
                </c:pt>
                <c:pt idx="1">
                  <c:v>5.7110395758379097E-2</c:v>
                </c:pt>
                <c:pt idx="2">
                  <c:v>8.5706745015153851E-2</c:v>
                </c:pt>
                <c:pt idx="3">
                  <c:v>5.4909698398839517E-2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73-4FC3-9EEC-6655A7E07D3D}"/>
            </c:ext>
          </c:extLst>
        </c:ser>
        <c:ser>
          <c:idx val="1"/>
          <c:order val="2"/>
          <c:tx>
            <c:strRef>
              <c:f>'Race-Ethnicity Travis 2022'!$G$7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'Race-Ethnicity Travis 2022'!$H$5:$K$5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2022'!$H$7:$K$7</c:f>
              <c:numCache>
                <c:formatCode>0%</c:formatCode>
                <c:ptCount val="4"/>
                <c:pt idx="0">
                  <c:v>7.6008878962098958E-2</c:v>
                </c:pt>
                <c:pt idx="1">
                  <c:v>8.2692671842454074E-2</c:v>
                </c:pt>
                <c:pt idx="2">
                  <c:v>8.079687740272147E-2</c:v>
                </c:pt>
                <c:pt idx="3">
                  <c:v>7.3850003781186196E-2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73-4FC3-9EEC-6655A7E07D3D}"/>
            </c:ext>
          </c:extLst>
        </c:ser>
        <c:ser>
          <c:idx val="2"/>
          <c:order val="3"/>
          <c:tx>
            <c:strRef>
              <c:f>'Race-Ethnicity Travis 2022'!$G$8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'Race-Ethnicity Travis 2022'!$H$5:$K$5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2022'!$H$8:$K$8</c:f>
              <c:numCache>
                <c:formatCode>0%</c:formatCode>
                <c:ptCount val="4"/>
                <c:pt idx="0">
                  <c:v>0.43541382305496962</c:v>
                </c:pt>
                <c:pt idx="1">
                  <c:v>0.44123082749479264</c:v>
                </c:pt>
                <c:pt idx="2">
                  <c:v>0.32069004252237632</c:v>
                </c:pt>
                <c:pt idx="3">
                  <c:v>0.18782870539059654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73-4FC3-9EEC-6655A7E07D3D}"/>
            </c:ext>
          </c:extLst>
        </c:ser>
        <c:ser>
          <c:idx val="4"/>
          <c:order val="4"/>
          <c:tx>
            <c:strRef>
              <c:f>'Race-Ethnicity Travis 2022'!$G$10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'Race-Ethnicity Travis 2022'!$H$5:$K$5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2022'!$H$10:$K$10</c:f>
              <c:numCache>
                <c:formatCode>0%</c:formatCode>
                <c:ptCount val="4"/>
                <c:pt idx="0">
                  <c:v>0.32977623361045622</c:v>
                </c:pt>
                <c:pt idx="1">
                  <c:v>0.34450672221170231</c:v>
                </c:pt>
                <c:pt idx="2">
                  <c:v>0.4743115333902625</c:v>
                </c:pt>
                <c:pt idx="3">
                  <c:v>0.65437208247110834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73-4FC3-9EEC-6655A7E0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776808"/>
        <c:axId val="236774064"/>
      </c:barChart>
      <c:catAx>
        <c:axId val="2367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4064"/>
        <c:crosses val="autoZero"/>
        <c:auto val="1"/>
        <c:lblAlgn val="ctr"/>
        <c:lblOffset val="100"/>
        <c:noMultiLvlLbl val="0"/>
      </c:catAx>
      <c:valAx>
        <c:axId val="2367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2021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2021'!$G$20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2021'!$H$16:$J$16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2021'!$H$20:$J$20</c:f>
              <c:numCache>
                <c:formatCode>0%</c:formatCode>
                <c:ptCount val="3"/>
                <c:pt idx="0">
                  <c:v>5.9564196967843118E-2</c:v>
                </c:pt>
                <c:pt idx="1">
                  <c:v>3.912706510769505E-2</c:v>
                </c:pt>
                <c:pt idx="2">
                  <c:v>1.4498918529199711E-2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6-4BA1-9B6D-01169B1216A2}"/>
            </c:ext>
          </c:extLst>
        </c:ser>
        <c:ser>
          <c:idx val="0"/>
          <c:order val="1"/>
          <c:tx>
            <c:strRef>
              <c:f>'Race-Ethnicity Travis 2021'!$G$17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2021'!$H$16:$J$16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2021'!$H$17:$J$17</c:f>
              <c:numCache>
                <c:formatCode>0%</c:formatCode>
                <c:ptCount val="3"/>
                <c:pt idx="0">
                  <c:v>7.014226444056372E-2</c:v>
                </c:pt>
                <c:pt idx="1">
                  <c:v>8.2130371510295563E-2</c:v>
                </c:pt>
                <c:pt idx="2">
                  <c:v>5.5926459985580386E-2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16-4BA1-9B6D-01169B1216A2}"/>
            </c:ext>
          </c:extLst>
        </c:ser>
        <c:ser>
          <c:idx val="1"/>
          <c:order val="2"/>
          <c:tx>
            <c:strRef>
              <c:f>'Race-Ethnicity Travis 2021'!$G$18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2021'!$H$16:$J$16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2021'!$H$18:$J$18</c:f>
              <c:numCache>
                <c:formatCode>0%</c:formatCode>
                <c:ptCount val="3"/>
                <c:pt idx="0">
                  <c:v>7.9166805705408419E-2</c:v>
                </c:pt>
                <c:pt idx="1">
                  <c:v>7.8857423236260035E-2</c:v>
                </c:pt>
                <c:pt idx="2">
                  <c:v>7.8514780100937279E-2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16-4BA1-9B6D-01169B1216A2}"/>
            </c:ext>
          </c:extLst>
        </c:ser>
        <c:ser>
          <c:idx val="2"/>
          <c:order val="3"/>
          <c:tx>
            <c:strRef>
              <c:f>'Race-Ethnicity Travis 2021'!$G$19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2021'!$H$16:$J$16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2021'!$H$19:$J$19</c:f>
              <c:numCache>
                <c:formatCode>0%</c:formatCode>
                <c:ptCount val="3"/>
                <c:pt idx="0">
                  <c:v>0.44705590098958509</c:v>
                </c:pt>
                <c:pt idx="1">
                  <c:v>0.32201796497332019</c:v>
                </c:pt>
                <c:pt idx="2">
                  <c:v>0.1881326604181687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16-4BA1-9B6D-01169B1216A2}"/>
            </c:ext>
          </c:extLst>
        </c:ser>
        <c:ser>
          <c:idx val="3"/>
          <c:order val="4"/>
          <c:tx>
            <c:strRef>
              <c:f>'Race-Ethnicity Travis 2021'!$G$21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2021'!$H$16:$J$16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2021'!$H$21:$J$21</c:f>
              <c:numCache>
                <c:formatCode>0%</c:formatCode>
                <c:ptCount val="3"/>
                <c:pt idx="0">
                  <c:v>0.34407083189659965</c:v>
                </c:pt>
                <c:pt idx="1">
                  <c:v>0.47786717517242916</c:v>
                </c:pt>
                <c:pt idx="2">
                  <c:v>0.66292718096611392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16-4BA1-9B6D-01169B121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88403656"/>
        <c:axId val="288406400"/>
      </c:barChart>
      <c:catAx>
        <c:axId val="28840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6400"/>
        <c:crosses val="autoZero"/>
        <c:auto val="1"/>
        <c:lblAlgn val="ctr"/>
        <c:lblOffset val="100"/>
        <c:noMultiLvlLbl val="0"/>
      </c:catAx>
      <c:valAx>
        <c:axId val="288406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Race &amp; Ethnicity by Age, </a:t>
            </a:r>
            <a:b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</a:b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Travis County, 2021</a:t>
            </a:r>
            <a:endParaRPr lang="en-US" sz="1400">
              <a:solidFill>
                <a:schemeClr val="tx1"/>
              </a:solidFill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'Race-Ethnicity Travis 2021'!$G$9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'Race-Ethnicity Travis 2021'!$H$5:$K$5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2021'!$H$9:$K$9</c:f>
              <c:numCache>
                <c:formatCode>0%</c:formatCode>
                <c:ptCount val="4"/>
                <c:pt idx="0">
                  <c:v>7.7297526424459542E-2</c:v>
                </c:pt>
                <c:pt idx="1">
                  <c:v>5.9564196967843118E-2</c:v>
                </c:pt>
                <c:pt idx="2">
                  <c:v>3.912706510769505E-2</c:v>
                </c:pt>
                <c:pt idx="3">
                  <c:v>1.4498918529199711E-2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2-4A86-8D17-993151F98B86}"/>
            </c:ext>
          </c:extLst>
        </c:ser>
        <c:ser>
          <c:idx val="0"/>
          <c:order val="1"/>
          <c:tx>
            <c:strRef>
              <c:f>'Race-Ethnicity Travis 2021'!$G$6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'Race-Ethnicity Travis 2021'!$H$5:$K$5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2021'!$H$6:$K$6</c:f>
              <c:numCache>
                <c:formatCode>0%</c:formatCode>
                <c:ptCount val="4"/>
                <c:pt idx="0">
                  <c:v>7.8241012949010702E-2</c:v>
                </c:pt>
                <c:pt idx="1">
                  <c:v>7.014226444056372E-2</c:v>
                </c:pt>
                <c:pt idx="2">
                  <c:v>8.2130371510295563E-2</c:v>
                </c:pt>
                <c:pt idx="3">
                  <c:v>5.5926459985580386E-2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2-4A86-8D17-993151F98B86}"/>
            </c:ext>
          </c:extLst>
        </c:ser>
        <c:ser>
          <c:idx val="1"/>
          <c:order val="2"/>
          <c:tx>
            <c:strRef>
              <c:f>'Race-Ethnicity Travis 2021'!$G$7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'Race-Ethnicity Travis 2021'!$H$5:$K$5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2021'!$H$7:$K$7</c:f>
              <c:numCache>
                <c:formatCode>0%</c:formatCode>
                <c:ptCount val="4"/>
                <c:pt idx="0">
                  <c:v>7.1212722026991915E-2</c:v>
                </c:pt>
                <c:pt idx="1">
                  <c:v>7.9166805705408419E-2</c:v>
                </c:pt>
                <c:pt idx="2">
                  <c:v>7.8857423236260035E-2</c:v>
                </c:pt>
                <c:pt idx="3">
                  <c:v>7.8514780100937279E-2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2-4A86-8D17-993151F98B86}"/>
            </c:ext>
          </c:extLst>
        </c:ser>
        <c:ser>
          <c:idx val="2"/>
          <c:order val="3"/>
          <c:tx>
            <c:strRef>
              <c:f>'Race-Ethnicity Travis 2021'!$G$8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'Race-Ethnicity Travis 2021'!$H$5:$K$5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2021'!$H$8:$K$8</c:f>
              <c:numCache>
                <c:formatCode>0%</c:formatCode>
                <c:ptCount val="4"/>
                <c:pt idx="0">
                  <c:v>0.44070392298962163</c:v>
                </c:pt>
                <c:pt idx="1">
                  <c:v>0.44705590098958509</c:v>
                </c:pt>
                <c:pt idx="2">
                  <c:v>0.32201796497332019</c:v>
                </c:pt>
                <c:pt idx="3">
                  <c:v>0.1881326604181687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2-4A86-8D17-993151F98B86}"/>
            </c:ext>
          </c:extLst>
        </c:ser>
        <c:ser>
          <c:idx val="4"/>
          <c:order val="4"/>
          <c:tx>
            <c:strRef>
              <c:f>'Race-Ethnicity Travis 2021'!$G$10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'Race-Ethnicity Travis 2021'!$H$5:$K$5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2021'!$H$10:$K$10</c:f>
              <c:numCache>
                <c:formatCode>0%</c:formatCode>
                <c:ptCount val="4"/>
                <c:pt idx="0">
                  <c:v>0.33254481560991617</c:v>
                </c:pt>
                <c:pt idx="1">
                  <c:v>0.34407083189659965</c:v>
                </c:pt>
                <c:pt idx="2">
                  <c:v>0.47786717517242916</c:v>
                </c:pt>
                <c:pt idx="3">
                  <c:v>0.66292718096611392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82-4A86-8D17-993151F9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776808"/>
        <c:axId val="236774064"/>
      </c:barChart>
      <c:catAx>
        <c:axId val="2367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4064"/>
        <c:crosses val="autoZero"/>
        <c:auto val="1"/>
        <c:lblAlgn val="ctr"/>
        <c:lblOffset val="100"/>
        <c:noMultiLvlLbl val="0"/>
      </c:catAx>
      <c:valAx>
        <c:axId val="2367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2019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2019'!$G$20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2019'!$H$16:$J$16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2019'!$H$20:$J$20</c:f>
              <c:numCache>
                <c:formatCode>0%</c:formatCode>
                <c:ptCount val="3"/>
                <c:pt idx="0">
                  <c:v>4.5472731179290363E-2</c:v>
                </c:pt>
                <c:pt idx="1">
                  <c:v>2.141728430069954E-2</c:v>
                </c:pt>
                <c:pt idx="2">
                  <c:v>1.0985954665554165E-2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4-481D-B1AF-DA3221E1864D}"/>
            </c:ext>
          </c:extLst>
        </c:ser>
        <c:ser>
          <c:idx val="0"/>
          <c:order val="1"/>
          <c:tx>
            <c:strRef>
              <c:f>'Race-Ethnicity Travis 2019'!$G$17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2019'!$H$16:$J$16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2019'!$H$17:$J$17</c:f>
              <c:numCache>
                <c:formatCode>0%</c:formatCode>
                <c:ptCount val="3"/>
                <c:pt idx="0">
                  <c:v>5.514517933482007E-2</c:v>
                </c:pt>
                <c:pt idx="1">
                  <c:v>7.531095138890477E-2</c:v>
                </c:pt>
                <c:pt idx="2">
                  <c:v>5.0719263276626646E-2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4-481D-B1AF-DA3221E1864D}"/>
            </c:ext>
          </c:extLst>
        </c:ser>
        <c:ser>
          <c:idx val="1"/>
          <c:order val="2"/>
          <c:tx>
            <c:strRef>
              <c:f>'Race-Ethnicity Travis 2019'!$G$18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2019'!$H$16:$J$16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2019'!$H$18:$J$18</c:f>
              <c:numCache>
                <c:formatCode>0%</c:formatCode>
                <c:ptCount val="3"/>
                <c:pt idx="0">
                  <c:v>7.6649798845677963E-2</c:v>
                </c:pt>
                <c:pt idx="1">
                  <c:v>8.4110664163352666E-2</c:v>
                </c:pt>
                <c:pt idx="2">
                  <c:v>7.5789180920595195E-2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4-481D-B1AF-DA3221E1864D}"/>
            </c:ext>
          </c:extLst>
        </c:ser>
        <c:ser>
          <c:idx val="2"/>
          <c:order val="3"/>
          <c:tx>
            <c:strRef>
              <c:f>'Race-Ethnicity Travis 2019'!$G$19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2019'!$H$16:$J$16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2019'!$H$19:$J$19</c:f>
              <c:numCache>
                <c:formatCode>0%</c:formatCode>
                <c:ptCount val="3"/>
                <c:pt idx="0">
                  <c:v>0.46026553852309016</c:v>
                </c:pt>
                <c:pt idx="1">
                  <c:v>0.32123525282023019</c:v>
                </c:pt>
                <c:pt idx="2">
                  <c:v>0.180642469753859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4-481D-B1AF-DA3221E1864D}"/>
            </c:ext>
          </c:extLst>
        </c:ser>
        <c:ser>
          <c:idx val="3"/>
          <c:order val="4"/>
          <c:tx>
            <c:strRef>
              <c:f>'Race-Ethnicity Travis 2019'!$G$21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2019'!$H$16:$J$16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2019'!$H$21:$J$21</c:f>
              <c:numCache>
                <c:formatCode>0%</c:formatCode>
                <c:ptCount val="3"/>
                <c:pt idx="0">
                  <c:v>0.36246675211712148</c:v>
                </c:pt>
                <c:pt idx="1">
                  <c:v>0.49792584732681283</c:v>
                </c:pt>
                <c:pt idx="2">
                  <c:v>0.68186313138336496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64-481D-B1AF-DA3221E1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403656"/>
        <c:axId val="288406400"/>
      </c:barChart>
      <c:catAx>
        <c:axId val="28840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6400"/>
        <c:crosses val="autoZero"/>
        <c:auto val="1"/>
        <c:lblAlgn val="ctr"/>
        <c:lblOffset val="100"/>
        <c:noMultiLvlLbl val="0"/>
      </c:catAx>
      <c:valAx>
        <c:axId val="288406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3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Race &amp; Ethnicity by Age, </a:t>
            </a:r>
            <a:b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</a:br>
            <a:r>
              <a:rPr lang="en-US" sz="1400" b="0" i="0" baseline="0">
                <a:solidFill>
                  <a:schemeClr val="tx1"/>
                </a:solidFill>
                <a:effectLst/>
                <a:latin typeface="Tw Cen MT" panose="020B0602020104020603" pitchFamily="34" charset="0"/>
              </a:rPr>
              <a:t>Travis County, 2019</a:t>
            </a:r>
            <a:endParaRPr lang="en-US" sz="1400">
              <a:solidFill>
                <a:schemeClr val="tx1"/>
              </a:solidFill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'Race-Ethnicity Travis 2019'!$G$9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'Race-Ethnicity Travis 2019'!$H$5:$K$5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2019'!$H$9:$K$9</c:f>
              <c:numCache>
                <c:formatCode>0%</c:formatCode>
                <c:ptCount val="4"/>
                <c:pt idx="0">
                  <c:v>3.9820760984251455E-2</c:v>
                </c:pt>
                <c:pt idx="1">
                  <c:v>4.5472731179290363E-2</c:v>
                </c:pt>
                <c:pt idx="2">
                  <c:v>2.141728430069954E-2</c:v>
                </c:pt>
                <c:pt idx="3">
                  <c:v>1.0985954665554165E-2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F-4DE9-95F6-3C8F9B159581}"/>
            </c:ext>
          </c:extLst>
        </c:ser>
        <c:ser>
          <c:idx val="0"/>
          <c:order val="1"/>
          <c:tx>
            <c:strRef>
              <c:f>'Race-Ethnicity Travis 2019'!$G$6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'Race-Ethnicity Travis 2019'!$H$5:$K$5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2019'!$H$6:$K$6</c:f>
              <c:numCache>
                <c:formatCode>0%</c:formatCode>
                <c:ptCount val="4"/>
                <c:pt idx="0">
                  <c:v>5.4475113652646248E-2</c:v>
                </c:pt>
                <c:pt idx="1">
                  <c:v>5.514517933482007E-2</c:v>
                </c:pt>
                <c:pt idx="2">
                  <c:v>7.531095138890477E-2</c:v>
                </c:pt>
                <c:pt idx="3">
                  <c:v>5.0719263276626646E-2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F-4DE9-95F6-3C8F9B159581}"/>
            </c:ext>
          </c:extLst>
        </c:ser>
        <c:ser>
          <c:idx val="1"/>
          <c:order val="2"/>
          <c:tx>
            <c:strRef>
              <c:f>'Race-Ethnicity Travis 2019'!$G$7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'Race-Ethnicity Travis 2019'!$H$5:$K$5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2019'!$H$7:$K$7</c:f>
              <c:numCache>
                <c:formatCode>0%</c:formatCode>
                <c:ptCount val="4"/>
                <c:pt idx="0">
                  <c:v>7.8833904310333602E-2</c:v>
                </c:pt>
                <c:pt idx="1">
                  <c:v>7.6649798845677963E-2</c:v>
                </c:pt>
                <c:pt idx="2">
                  <c:v>8.4110664163352666E-2</c:v>
                </c:pt>
                <c:pt idx="3">
                  <c:v>7.5789180920595195E-2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F-4DE9-95F6-3C8F9B159581}"/>
            </c:ext>
          </c:extLst>
        </c:ser>
        <c:ser>
          <c:idx val="2"/>
          <c:order val="3"/>
          <c:tx>
            <c:strRef>
              <c:f>'Race-Ethnicity Travis 2019'!$G$8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'Race-Ethnicity Travis 2019'!$H$5:$K$5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2019'!$H$8:$K$8</c:f>
              <c:numCache>
                <c:formatCode>0%</c:formatCode>
                <c:ptCount val="4"/>
                <c:pt idx="0">
                  <c:v>0.45674686396852898</c:v>
                </c:pt>
                <c:pt idx="1">
                  <c:v>0.46026553852309016</c:v>
                </c:pt>
                <c:pt idx="2">
                  <c:v>0.32123525282023019</c:v>
                </c:pt>
                <c:pt idx="3">
                  <c:v>0.180642469753859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5F-4DE9-95F6-3C8F9B159581}"/>
            </c:ext>
          </c:extLst>
        </c:ser>
        <c:ser>
          <c:idx val="4"/>
          <c:order val="4"/>
          <c:tx>
            <c:strRef>
              <c:f>'Race-Ethnicity Travis 2019'!$G$10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'Race-Ethnicity Travis 2019'!$H$5:$K$5</c:f>
              <c:strCache>
                <c:ptCount val="4"/>
                <c:pt idx="0">
                  <c:v>Under 5</c:v>
                </c:pt>
                <c:pt idx="1">
                  <c:v>Under 18</c:v>
                </c:pt>
                <c:pt idx="2">
                  <c:v>18-64</c:v>
                </c:pt>
                <c:pt idx="3">
                  <c:v>65 and Over</c:v>
                </c:pt>
              </c:strCache>
            </c:strRef>
          </c:cat>
          <c:val>
            <c:numRef>
              <c:f>'Race-Ethnicity Travis 2019'!$H$10:$K$10</c:f>
              <c:numCache>
                <c:formatCode>0%</c:formatCode>
                <c:ptCount val="4"/>
                <c:pt idx="0">
                  <c:v>0.37012335708423971</c:v>
                </c:pt>
                <c:pt idx="1">
                  <c:v>0.36246675211712148</c:v>
                </c:pt>
                <c:pt idx="2">
                  <c:v>0.49792584732681283</c:v>
                </c:pt>
                <c:pt idx="3">
                  <c:v>0.68186313138336496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5F-4DE9-95F6-3C8F9B159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776808"/>
        <c:axId val="236774064"/>
      </c:barChart>
      <c:catAx>
        <c:axId val="23677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4064"/>
        <c:crosses val="autoZero"/>
        <c:auto val="1"/>
        <c:lblAlgn val="ctr"/>
        <c:lblOffset val="100"/>
        <c:noMultiLvlLbl val="0"/>
      </c:catAx>
      <c:valAx>
        <c:axId val="2367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677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Race &amp; Ethnicity by Age,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b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</a:b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 2017</a:t>
            </a:r>
            <a:endParaRPr lang="en-US" sz="1400">
              <a:solidFill>
                <a:sysClr val="windowText" lastClr="000000"/>
              </a:solidFill>
              <a:latin typeface="Tw Cen MT" panose="020B0602020104020603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'Race-Ethnicity Travis 2017'!$G$20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'Race-Ethnicity Travis 2017'!$H$16:$J$16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2017'!$H$20:$J$20</c:f>
              <c:numCache>
                <c:formatCode>0%</c:formatCode>
                <c:ptCount val="3"/>
                <c:pt idx="0">
                  <c:v>3.9034203748668957E-2</c:v>
                </c:pt>
                <c:pt idx="1">
                  <c:v>1.9131312432370526E-2</c:v>
                </c:pt>
                <c:pt idx="2">
                  <c:v>9.0701011205247331E-3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B-41C6-AD2A-0C47B199E98D}"/>
            </c:ext>
          </c:extLst>
        </c:ser>
        <c:ser>
          <c:idx val="0"/>
          <c:order val="1"/>
          <c:tx>
            <c:strRef>
              <c:f>'Race-Ethnicity Travis 2017'!$G$17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'Race-Ethnicity Travis 2017'!$H$16:$J$16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2017'!$H$17:$J$17</c:f>
              <c:numCache>
                <c:formatCode>0%</c:formatCode>
                <c:ptCount val="3"/>
                <c:pt idx="0">
                  <c:v>5.8543936507702565E-2</c:v>
                </c:pt>
                <c:pt idx="1">
                  <c:v>7.3138258210680651E-2</c:v>
                </c:pt>
                <c:pt idx="2">
                  <c:v>4.8442197321672591E-2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B-41C6-AD2A-0C47B199E98D}"/>
            </c:ext>
          </c:extLst>
        </c:ser>
        <c:ser>
          <c:idx val="1"/>
          <c:order val="2"/>
          <c:tx>
            <c:strRef>
              <c:f>'Race-Ethnicity Travis 2017'!$G$18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'Race-Ethnicity Travis 2017'!$H$16:$J$16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2017'!$H$18:$J$18</c:f>
              <c:numCache>
                <c:formatCode>0%</c:formatCode>
                <c:ptCount val="3"/>
                <c:pt idx="0">
                  <c:v>8.2405131851895519E-2</c:v>
                </c:pt>
                <c:pt idx="1">
                  <c:v>8.2872130631216401E-2</c:v>
                </c:pt>
                <c:pt idx="2">
                  <c:v>8.0725608089641979E-2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B-41C6-AD2A-0C47B199E98D}"/>
            </c:ext>
          </c:extLst>
        </c:ser>
        <c:ser>
          <c:idx val="2"/>
          <c:order val="3"/>
          <c:tx>
            <c:strRef>
              <c:f>'Race-Ethnicity Travis 2017'!$G$19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'Race-Ethnicity Travis 2017'!$H$16:$J$16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2017'!$H$19:$J$19</c:f>
              <c:numCache>
                <c:formatCode>0%</c:formatCode>
                <c:ptCount val="3"/>
                <c:pt idx="0">
                  <c:v>0.46775090916460027</c:v>
                </c:pt>
                <c:pt idx="1">
                  <c:v>0.32040295535589658</c:v>
                </c:pt>
                <c:pt idx="2">
                  <c:v>0.17630329324952174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B-41C6-AD2A-0C47B199E98D}"/>
            </c:ext>
          </c:extLst>
        </c:ser>
        <c:ser>
          <c:idx val="3"/>
          <c:order val="4"/>
          <c:tx>
            <c:strRef>
              <c:f>'Race-Ethnicity Travis 2017'!$G$21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'Race-Ethnicity Travis 2017'!$H$16:$J$16</c:f>
              <c:strCache>
                <c:ptCount val="3"/>
                <c:pt idx="0">
                  <c:v>Under 18</c:v>
                </c:pt>
                <c:pt idx="1">
                  <c:v>18-64</c:v>
                </c:pt>
                <c:pt idx="2">
                  <c:v>65 and Over</c:v>
                </c:pt>
              </c:strCache>
            </c:strRef>
          </c:cat>
          <c:val>
            <c:numRef>
              <c:f>'Race-Ethnicity Travis 2017'!$H$21:$J$21</c:f>
              <c:numCache>
                <c:formatCode>0%</c:formatCode>
                <c:ptCount val="3"/>
                <c:pt idx="0">
                  <c:v>0.3522658187271327</c:v>
                </c:pt>
                <c:pt idx="1">
                  <c:v>0.50445534336983588</c:v>
                </c:pt>
                <c:pt idx="2">
                  <c:v>0.68545880021863892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B-41C6-AD2A-0C47B19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8403656"/>
        <c:axId val="288406400"/>
      </c:barChart>
      <c:catAx>
        <c:axId val="28840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6400"/>
        <c:crosses val="autoZero"/>
        <c:auto val="1"/>
        <c:lblAlgn val="ctr"/>
        <c:lblOffset val="100"/>
        <c:noMultiLvlLbl val="0"/>
      </c:catAx>
      <c:valAx>
        <c:axId val="288406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Corbel"/>
                <a:cs typeface="Corbel"/>
              </a:defRPr>
            </a:pPr>
            <a:endParaRPr lang="en-US"/>
          </a:p>
        </c:txPr>
        <c:crossAx val="288403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Tw Cen MT" panose="020B0602020104020603" pitchFamily="34" charset="0"/>
              <a:ea typeface="Corbel"/>
              <a:cs typeface="Corbe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436149</xdr:colOff>
      <xdr:row>19</xdr:row>
      <xdr:rowOff>55295</xdr:rowOff>
    </xdr:from>
    <xdr:to>
      <xdr:col>19</xdr:col>
      <xdr:colOff>207597</xdr:colOff>
      <xdr:row>30</xdr:row>
      <xdr:rowOff>74004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9B2F3D-AF75-4163-ADD0-2B0ADDFC4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478692</xdr:colOff>
      <xdr:row>0</xdr:row>
      <xdr:rowOff>171939</xdr:rowOff>
    </xdr:from>
    <xdr:to>
      <xdr:col>19</xdr:col>
      <xdr:colOff>361462</xdr:colOff>
      <xdr:row>15</xdr:row>
      <xdr:rowOff>166078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41AC87-094B-412B-93DC-0B12A7744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27215</xdr:colOff>
      <xdr:row>20</xdr:row>
      <xdr:rowOff>40821</xdr:rowOff>
    </xdr:from>
    <xdr:to>
      <xdr:col>28</xdr:col>
      <xdr:colOff>407478</xdr:colOff>
      <xdr:row>30</xdr:row>
      <xdr:rowOff>249875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10DD6A-D3A0-5EC3-A639-2DE21F45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82108" y="3850821"/>
          <a:ext cx="4054191" cy="3066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436149</xdr:colOff>
      <xdr:row>19</xdr:row>
      <xdr:rowOff>55295</xdr:rowOff>
    </xdr:from>
    <xdr:to>
      <xdr:col>19</xdr:col>
      <xdr:colOff>207597</xdr:colOff>
      <xdr:row>30</xdr:row>
      <xdr:rowOff>74004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21407-BA60-4D40-93B9-8F8AEAF68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478692</xdr:colOff>
      <xdr:row>0</xdr:row>
      <xdr:rowOff>171939</xdr:rowOff>
    </xdr:from>
    <xdr:to>
      <xdr:col>19</xdr:col>
      <xdr:colOff>361462</xdr:colOff>
      <xdr:row>15</xdr:row>
      <xdr:rowOff>166078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0448E7-EEB9-4F7D-9458-9691D975F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436149</xdr:colOff>
      <xdr:row>19</xdr:row>
      <xdr:rowOff>55295</xdr:rowOff>
    </xdr:from>
    <xdr:to>
      <xdr:col>19</xdr:col>
      <xdr:colOff>207597</xdr:colOff>
      <xdr:row>30</xdr:row>
      <xdr:rowOff>74004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A84F59-2616-4C6A-8B49-A394C0CC6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478692</xdr:colOff>
      <xdr:row>0</xdr:row>
      <xdr:rowOff>171939</xdr:rowOff>
    </xdr:from>
    <xdr:to>
      <xdr:col>19</xdr:col>
      <xdr:colOff>361462</xdr:colOff>
      <xdr:row>15</xdr:row>
      <xdr:rowOff>166078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67EDB7-5E65-4611-BDF1-8805FB317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443768</xdr:colOff>
      <xdr:row>19</xdr:row>
      <xdr:rowOff>86215</xdr:rowOff>
    </xdr:from>
    <xdr:to>
      <xdr:col>19</xdr:col>
      <xdr:colOff>405667</xdr:colOff>
      <xdr:row>30</xdr:row>
      <xdr:rowOff>110639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93AD2-1E09-48FE-9DFA-05BF22236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478692</xdr:colOff>
      <xdr:row>0</xdr:row>
      <xdr:rowOff>171939</xdr:rowOff>
    </xdr:from>
    <xdr:to>
      <xdr:col>19</xdr:col>
      <xdr:colOff>361462</xdr:colOff>
      <xdr:row>15</xdr:row>
      <xdr:rowOff>166078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87E7B2-A660-4152-B9C7-4306E70B2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443768</xdr:colOff>
      <xdr:row>19</xdr:row>
      <xdr:rowOff>86215</xdr:rowOff>
    </xdr:from>
    <xdr:to>
      <xdr:col>19</xdr:col>
      <xdr:colOff>405667</xdr:colOff>
      <xdr:row>30</xdr:row>
      <xdr:rowOff>110639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478692</xdr:colOff>
      <xdr:row>0</xdr:row>
      <xdr:rowOff>171939</xdr:rowOff>
    </xdr:from>
    <xdr:to>
      <xdr:col>19</xdr:col>
      <xdr:colOff>361462</xdr:colOff>
      <xdr:row>15</xdr:row>
      <xdr:rowOff>166078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443768</xdr:colOff>
      <xdr:row>19</xdr:row>
      <xdr:rowOff>86215</xdr:rowOff>
    </xdr:from>
    <xdr:to>
      <xdr:col>19</xdr:col>
      <xdr:colOff>405667</xdr:colOff>
      <xdr:row>30</xdr:row>
      <xdr:rowOff>110639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478692</xdr:colOff>
      <xdr:row>0</xdr:row>
      <xdr:rowOff>171939</xdr:rowOff>
    </xdr:from>
    <xdr:to>
      <xdr:col>19</xdr:col>
      <xdr:colOff>361462</xdr:colOff>
      <xdr:row>15</xdr:row>
      <xdr:rowOff>166078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600075</xdr:colOff>
      <xdr:row>4</xdr:row>
      <xdr:rowOff>66675</xdr:rowOff>
    </xdr:from>
    <xdr:to>
      <xdr:col>18</xdr:col>
      <xdr:colOff>561975</xdr:colOff>
      <xdr:row>17</xdr:row>
      <xdr:rowOff>257175</xdr:rowOff>
    </xdr:to>
    <xdr:graphicFrame macro="">
      <xdr:nvGraphicFramePr>
        <xdr:cNvPr id="7214104" name="Chart 1">
          <a:extLst>
            <a:ext uri="{FF2B5EF4-FFF2-40B4-BE49-F238E27FC236}">
              <a16:creationId xmlns:a16="http://schemas.microsoft.com/office/drawing/2014/main" id="{00000000-0008-0000-0200-000018146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8</xdr:row>
      <xdr:rowOff>114300</xdr:rowOff>
    </xdr:from>
    <xdr:to>
      <xdr:col>10</xdr:col>
      <xdr:colOff>504825</xdr:colOff>
      <xdr:row>25</xdr:row>
      <xdr:rowOff>171450</xdr:rowOff>
    </xdr:to>
    <xdr:graphicFrame macro="">
      <xdr:nvGraphicFramePr>
        <xdr:cNvPr id="4804072" name="Chart 4">
          <a:extLst>
            <a:ext uri="{FF2B5EF4-FFF2-40B4-BE49-F238E27FC236}">
              <a16:creationId xmlns:a16="http://schemas.microsoft.com/office/drawing/2014/main" id="{00000000-0008-0000-0300-0000E84D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39</xdr:row>
      <xdr:rowOff>123825</xdr:rowOff>
    </xdr:from>
    <xdr:to>
      <xdr:col>10</xdr:col>
      <xdr:colOff>466725</xdr:colOff>
      <xdr:row>56</xdr:row>
      <xdr:rowOff>47625</xdr:rowOff>
    </xdr:to>
    <xdr:graphicFrame macro="">
      <xdr:nvGraphicFramePr>
        <xdr:cNvPr id="4804073" name="Chart 5">
          <a:extLst>
            <a:ext uri="{FF2B5EF4-FFF2-40B4-BE49-F238E27FC236}">
              <a16:creationId xmlns:a16="http://schemas.microsoft.com/office/drawing/2014/main" id="{00000000-0008-0000-0300-0000E94D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7906-5ACA-4084-9CB8-0045C207E6E2}">
  <dimension ref="A2:AA57"/>
  <sheetViews>
    <sheetView tabSelected="1" zoomScale="70" zoomScaleNormal="70" workbookViewId="0">
      <selection activeCell="I8" sqref="I8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27" x14ac:dyDescent="0.25">
      <c r="A2" s="4" t="s">
        <v>7</v>
      </c>
      <c r="B2">
        <v>2023</v>
      </c>
    </row>
    <row r="3" spans="1:27" x14ac:dyDescent="0.25">
      <c r="A3" s="4"/>
    </row>
    <row r="4" spans="1:27" x14ac:dyDescent="0.25">
      <c r="A4" s="4" t="s">
        <v>32</v>
      </c>
    </row>
    <row r="5" spans="1:27" x14ac:dyDescent="0.25">
      <c r="A5" s="4"/>
      <c r="B5" t="s">
        <v>13</v>
      </c>
      <c r="C5" t="s">
        <v>14</v>
      </c>
      <c r="H5" t="s">
        <v>32</v>
      </c>
      <c r="I5" t="s">
        <v>8</v>
      </c>
      <c r="J5" t="s">
        <v>15</v>
      </c>
      <c r="K5" t="s">
        <v>16</v>
      </c>
    </row>
    <row r="6" spans="1:27" x14ac:dyDescent="0.25">
      <c r="A6" s="2" t="s">
        <v>20</v>
      </c>
      <c r="B6" s="22">
        <v>5093</v>
      </c>
      <c r="C6" s="21">
        <f>B6/B12</f>
        <v>6.9434219495569188E-2</v>
      </c>
      <c r="G6" t="s">
        <v>2</v>
      </c>
      <c r="H6" s="3">
        <f>C6</f>
        <v>6.9434219495569188E-2</v>
      </c>
      <c r="I6" s="3">
        <f>C16</f>
        <v>7.5983160488756543E-2</v>
      </c>
      <c r="J6" s="3">
        <f>C27</f>
        <v>9.1457497454285941E-2</v>
      </c>
      <c r="K6" s="3">
        <f>C38</f>
        <v>5.6224479112134858E-2</v>
      </c>
    </row>
    <row r="7" spans="1:27" x14ac:dyDescent="0.25">
      <c r="A7" s="2" t="s">
        <v>18</v>
      </c>
      <c r="B7" s="22">
        <v>4488</v>
      </c>
      <c r="C7" s="21">
        <f>B7/B12</f>
        <v>6.1186094069529649E-2</v>
      </c>
      <c r="G7" t="s">
        <v>4</v>
      </c>
      <c r="H7" s="3">
        <f>C7</f>
        <v>6.1186094069529649E-2</v>
      </c>
      <c r="I7" s="3">
        <f>C17</f>
        <v>7.2670781470452889E-2</v>
      </c>
      <c r="J7" s="3">
        <f>C28</f>
        <v>8.3480926726951496E-2</v>
      </c>
      <c r="K7" s="3">
        <f>C39</f>
        <v>7.7223589152968272E-2</v>
      </c>
    </row>
    <row r="8" spans="1:27" x14ac:dyDescent="0.25">
      <c r="A8" s="2" t="s">
        <v>21</v>
      </c>
      <c r="B8" s="22">
        <v>31655</v>
      </c>
      <c r="C8" s="21">
        <f>B8/B12</f>
        <v>0.43156100886162235</v>
      </c>
      <c r="G8" t="s">
        <v>5</v>
      </c>
      <c r="H8" s="3">
        <f>C8</f>
        <v>0.43156100886162235</v>
      </c>
      <c r="I8" s="3">
        <f>C18</f>
        <v>0.43108083954166715</v>
      </c>
      <c r="J8" s="3">
        <f>C29</f>
        <v>0.3155804228061167</v>
      </c>
      <c r="K8" s="3">
        <f>C40</f>
        <v>0.18799733012250025</v>
      </c>
    </row>
    <row r="9" spans="1:27" x14ac:dyDescent="0.25">
      <c r="A9" s="2" t="s">
        <v>22</v>
      </c>
      <c r="B9" s="22">
        <v>24299</v>
      </c>
      <c r="C9" s="21">
        <f>B9/B12</f>
        <v>0.33127471029311523</v>
      </c>
      <c r="G9" t="s">
        <v>19</v>
      </c>
      <c r="H9" s="3">
        <f>C10</f>
        <v>0.1065439672801636</v>
      </c>
      <c r="I9" s="3">
        <f>C20</f>
        <v>7.5207356447730203E-2</v>
      </c>
      <c r="J9" s="3">
        <f>C31</f>
        <v>3.6640875899703218E-2</v>
      </c>
      <c r="K9" s="3">
        <f>C42</f>
        <v>3.3046277876662131E-2</v>
      </c>
    </row>
    <row r="10" spans="1:27" x14ac:dyDescent="0.25">
      <c r="A10" s="2" t="s">
        <v>23</v>
      </c>
      <c r="B10" s="22">
        <v>7815</v>
      </c>
      <c r="C10" s="21">
        <f>B10/B12</f>
        <v>0.1065439672801636</v>
      </c>
      <c r="G10" t="s">
        <v>1</v>
      </c>
      <c r="H10" s="3">
        <f>C9</f>
        <v>0.33127471029311523</v>
      </c>
      <c r="I10" s="3">
        <f>C19</f>
        <v>0.34505786205139322</v>
      </c>
      <c r="J10" s="3">
        <f>C30</f>
        <v>0.47284027711294269</v>
      </c>
      <c r="K10" s="3">
        <f>C41</f>
        <v>0.64550832373573452</v>
      </c>
    </row>
    <row r="11" spans="1:27" x14ac:dyDescent="0.25">
      <c r="A11" s="2"/>
      <c r="B11" s="23"/>
    </row>
    <row r="12" spans="1:27" x14ac:dyDescent="0.25">
      <c r="A12" t="s">
        <v>3</v>
      </c>
      <c r="B12" s="24">
        <v>73350</v>
      </c>
    </row>
    <row r="13" spans="1:27" x14ac:dyDescent="0.25">
      <c r="A13" s="4"/>
    </row>
    <row r="14" spans="1:27" x14ac:dyDescent="0.25">
      <c r="A14" s="4" t="s">
        <v>8</v>
      </c>
    </row>
    <row r="15" spans="1:27" x14ac:dyDescent="0.25">
      <c r="B15" t="s">
        <v>13</v>
      </c>
      <c r="C15" t="s">
        <v>14</v>
      </c>
    </row>
    <row r="16" spans="1:27" x14ac:dyDescent="0.25">
      <c r="A16" s="2" t="s">
        <v>20</v>
      </c>
      <c r="B16" s="24">
        <v>19980</v>
      </c>
      <c r="C16" s="5">
        <f>B16/$B$22</f>
        <v>7.5983160488756543E-2</v>
      </c>
      <c r="H16" t="s">
        <v>8</v>
      </c>
      <c r="I16" t="s">
        <v>15</v>
      </c>
      <c r="J16" t="s">
        <v>16</v>
      </c>
      <c r="L16" t="s">
        <v>3</v>
      </c>
      <c r="X16" t="s">
        <v>28</v>
      </c>
      <c r="Y16" t="s">
        <v>29</v>
      </c>
      <c r="Z16" t="s">
        <v>30</v>
      </c>
      <c r="AA16" t="s">
        <v>3</v>
      </c>
    </row>
    <row r="17" spans="1:12" x14ac:dyDescent="0.25">
      <c r="A17" s="2" t="s">
        <v>18</v>
      </c>
      <c r="B17" s="24">
        <v>19109</v>
      </c>
      <c r="C17" s="5">
        <f>B17/$B$22</f>
        <v>7.2670781470452889E-2</v>
      </c>
      <c r="G17" t="s">
        <v>2</v>
      </c>
      <c r="H17" s="5">
        <f>C16</f>
        <v>7.5983160488756543E-2</v>
      </c>
      <c r="I17" s="5">
        <f>C27</f>
        <v>9.1457497454285941E-2</v>
      </c>
      <c r="J17" s="5">
        <f>C38</f>
        <v>5.6224479112134858E-2</v>
      </c>
      <c r="L17" s="21">
        <f>B49</f>
        <v>8.4376247695625559E-2</v>
      </c>
    </row>
    <row r="18" spans="1:12" x14ac:dyDescent="0.25">
      <c r="A18" s="2" t="s">
        <v>21</v>
      </c>
      <c r="B18" s="24">
        <v>113354</v>
      </c>
      <c r="C18" s="5">
        <f>B18/$B$22</f>
        <v>0.43108083954166715</v>
      </c>
      <c r="G18" t="s">
        <v>4</v>
      </c>
      <c r="H18" s="5">
        <f>C17</f>
        <v>7.2670781470452889E-2</v>
      </c>
      <c r="I18" s="5">
        <f>C28</f>
        <v>8.3480926726951496E-2</v>
      </c>
      <c r="J18" s="5">
        <f>C39</f>
        <v>7.7223589152968272E-2</v>
      </c>
      <c r="L18" s="21">
        <f t="shared" ref="L18:L19" si="0">B50</f>
        <v>8.0635314439897493E-2</v>
      </c>
    </row>
    <row r="19" spans="1:12" x14ac:dyDescent="0.25">
      <c r="A19" s="2" t="s">
        <v>22</v>
      </c>
      <c r="B19" s="24">
        <v>90734</v>
      </c>
      <c r="C19" s="5">
        <f>B19/$B$22</f>
        <v>0.34505786205139322</v>
      </c>
      <c r="G19" t="s">
        <v>5</v>
      </c>
      <c r="H19" s="5">
        <f>C18</f>
        <v>0.43108083954166715</v>
      </c>
      <c r="I19" s="5">
        <f>C29</f>
        <v>0.3155804228061167</v>
      </c>
      <c r="J19" s="5">
        <f>C40</f>
        <v>0.18799733012250025</v>
      </c>
      <c r="L19" s="21">
        <f t="shared" si="0"/>
        <v>0.3237263111057177</v>
      </c>
    </row>
    <row r="20" spans="1:12" x14ac:dyDescent="0.25">
      <c r="A20" s="2" t="s">
        <v>23</v>
      </c>
      <c r="B20" s="24">
        <v>19776</v>
      </c>
      <c r="C20" s="5">
        <f>B20/$B$22</f>
        <v>7.5207356447730203E-2</v>
      </c>
      <c r="G20" t="s">
        <v>19</v>
      </c>
      <c r="H20" s="3">
        <f>C20</f>
        <v>7.5207356447730203E-2</v>
      </c>
      <c r="I20" s="5">
        <f>C31</f>
        <v>3.6640875899703218E-2</v>
      </c>
      <c r="J20" s="5">
        <f>C42</f>
        <v>3.3046277876662131E-2</v>
      </c>
      <c r="L20" s="21">
        <f>B53</f>
        <v>4.3825999411218758E-2</v>
      </c>
    </row>
    <row r="21" spans="1:12" x14ac:dyDescent="0.25">
      <c r="B21" s="23"/>
      <c r="G21" t="s">
        <v>1</v>
      </c>
      <c r="H21" s="5">
        <f>C19</f>
        <v>0.34505786205139322</v>
      </c>
      <c r="I21" s="5">
        <f>C30</f>
        <v>0.47284027711294269</v>
      </c>
      <c r="J21" s="5">
        <f>C41</f>
        <v>0.64550832373573452</v>
      </c>
      <c r="L21" s="21">
        <f>B52</f>
        <v>0.46743612734754048</v>
      </c>
    </row>
    <row r="22" spans="1:12" x14ac:dyDescent="0.25">
      <c r="A22" t="s">
        <v>3</v>
      </c>
      <c r="B22" s="24">
        <v>262953</v>
      </c>
      <c r="H22" s="3"/>
    </row>
    <row r="25" spans="1:12" x14ac:dyDescent="0.25">
      <c r="A25" s="4" t="s">
        <v>15</v>
      </c>
    </row>
    <row r="27" spans="1:12" ht="30" x14ac:dyDescent="0.25">
      <c r="A27" s="2" t="s">
        <v>9</v>
      </c>
      <c r="B27" s="23">
        <v>84067</v>
      </c>
      <c r="C27" s="5">
        <f>B27/$B$33</f>
        <v>9.1457497454285941E-2</v>
      </c>
    </row>
    <row r="28" spans="1:12" ht="60" x14ac:dyDescent="0.25">
      <c r="A28" s="2" t="s">
        <v>10</v>
      </c>
      <c r="B28" s="24">
        <v>76735</v>
      </c>
      <c r="C28" s="5">
        <f>B28/$B$33</f>
        <v>8.3480926726951496E-2</v>
      </c>
    </row>
    <row r="29" spans="1:12" x14ac:dyDescent="0.25">
      <c r="A29" s="2" t="s">
        <v>0</v>
      </c>
      <c r="B29" s="24">
        <v>290079</v>
      </c>
      <c r="C29" s="5">
        <f>B29/$B$33</f>
        <v>0.3155804228061167</v>
      </c>
    </row>
    <row r="30" spans="1:12" ht="30" x14ac:dyDescent="0.25">
      <c r="A30" s="2" t="s">
        <v>11</v>
      </c>
      <c r="B30" s="24">
        <v>434631</v>
      </c>
      <c r="C30" s="5">
        <f>B30/$B$33</f>
        <v>0.47284027711294269</v>
      </c>
    </row>
    <row r="31" spans="1:12" ht="30" x14ac:dyDescent="0.25">
      <c r="A31" s="2" t="s">
        <v>12</v>
      </c>
      <c r="B31" s="24">
        <v>33680</v>
      </c>
      <c r="C31" s="5">
        <f>B31/$B$33</f>
        <v>3.6640875899703218E-2</v>
      </c>
      <c r="H31" t="s">
        <v>36</v>
      </c>
    </row>
    <row r="32" spans="1:12" x14ac:dyDescent="0.25">
      <c r="B32" s="23"/>
      <c r="G32" t="s">
        <v>2</v>
      </c>
      <c r="H32" s="1">
        <f>SUM(B27,B38)</f>
        <v>92659</v>
      </c>
    </row>
    <row r="33" spans="1:8" x14ac:dyDescent="0.25">
      <c r="A33" t="s">
        <v>3</v>
      </c>
      <c r="B33" s="22">
        <v>919192</v>
      </c>
      <c r="G33" t="s">
        <v>4</v>
      </c>
      <c r="H33" s="1">
        <f>SUM(B28,B39)</f>
        <v>88536</v>
      </c>
    </row>
    <row r="34" spans="1:8" x14ac:dyDescent="0.25">
      <c r="G34" t="s">
        <v>5</v>
      </c>
      <c r="H34" s="1">
        <f t="shared" ref="H34" si="1">SUM(B29,B40)</f>
        <v>318808</v>
      </c>
    </row>
    <row r="35" spans="1:8" x14ac:dyDescent="0.25">
      <c r="G35" t="s">
        <v>19</v>
      </c>
      <c r="H35" s="1">
        <f>SUM(B31,B42,B27,B38)</f>
        <v>131389</v>
      </c>
    </row>
    <row r="36" spans="1:8" x14ac:dyDescent="0.25">
      <c r="A36" s="4" t="s">
        <v>16</v>
      </c>
      <c r="G36" t="s">
        <v>1</v>
      </c>
      <c r="H36" s="1">
        <f>SUM(B30,B41)</f>
        <v>533275</v>
      </c>
    </row>
    <row r="38" spans="1:8" ht="30" x14ac:dyDescent="0.25">
      <c r="A38" s="2" t="s">
        <v>9</v>
      </c>
      <c r="B38" s="24">
        <v>8592</v>
      </c>
      <c r="C38" s="5">
        <f>B38/$B$44</f>
        <v>5.6224479112134858E-2</v>
      </c>
    </row>
    <row r="39" spans="1:8" ht="60" x14ac:dyDescent="0.25">
      <c r="A39" s="2" t="s">
        <v>10</v>
      </c>
      <c r="B39" s="24">
        <v>11801</v>
      </c>
      <c r="C39" s="5">
        <f>B39/$B$44</f>
        <v>7.7223589152968272E-2</v>
      </c>
    </row>
    <row r="40" spans="1:8" x14ac:dyDescent="0.25">
      <c r="A40" s="2" t="s">
        <v>0</v>
      </c>
      <c r="B40" s="24">
        <v>28729</v>
      </c>
      <c r="C40" s="5">
        <f>B40/$B$44</f>
        <v>0.18799733012250025</v>
      </c>
    </row>
    <row r="41" spans="1:8" ht="30" x14ac:dyDescent="0.25">
      <c r="A41" s="2" t="s">
        <v>11</v>
      </c>
      <c r="B41" s="24">
        <v>98644</v>
      </c>
      <c r="C41" s="5">
        <f>B41/$B$44</f>
        <v>0.64550832373573452</v>
      </c>
    </row>
    <row r="42" spans="1:8" ht="30" x14ac:dyDescent="0.25">
      <c r="A42" s="2" t="s">
        <v>12</v>
      </c>
      <c r="B42" s="24">
        <v>5050</v>
      </c>
      <c r="C42" s="5">
        <f>B42/$B$44</f>
        <v>3.3046277876662131E-2</v>
      </c>
    </row>
    <row r="43" spans="1:8" x14ac:dyDescent="0.25">
      <c r="B43" s="23"/>
    </row>
    <row r="44" spans="1:8" x14ac:dyDescent="0.25">
      <c r="A44" t="s">
        <v>3</v>
      </c>
      <c r="B44" s="24">
        <v>152816</v>
      </c>
    </row>
    <row r="47" spans="1:8" x14ac:dyDescent="0.25">
      <c r="A47" s="4" t="s">
        <v>6</v>
      </c>
    </row>
    <row r="49" spans="1:3" x14ac:dyDescent="0.25">
      <c r="A49" s="2" t="s">
        <v>2</v>
      </c>
      <c r="B49" s="25">
        <f>C49/$C$55</f>
        <v>8.4376247695625559E-2</v>
      </c>
      <c r="C49" s="1">
        <f>SUM(B16,B27,B38)</f>
        <v>112639</v>
      </c>
    </row>
    <row r="50" spans="1:3" x14ac:dyDescent="0.25">
      <c r="A50" s="2" t="s">
        <v>4</v>
      </c>
      <c r="B50" s="25">
        <f>C50/$C$55</f>
        <v>8.0635314439897493E-2</v>
      </c>
      <c r="C50" s="1">
        <f>SUM(B17,B28,B39)</f>
        <v>107645</v>
      </c>
    </row>
    <row r="51" spans="1:3" x14ac:dyDescent="0.25">
      <c r="A51" s="2" t="s">
        <v>5</v>
      </c>
      <c r="B51" s="25">
        <f>C51/$C$55</f>
        <v>0.3237263111057177</v>
      </c>
      <c r="C51" s="1">
        <f>SUM(B18,B29,B40)</f>
        <v>432162</v>
      </c>
    </row>
    <row r="52" spans="1:3" x14ac:dyDescent="0.25">
      <c r="A52" s="2" t="s">
        <v>1</v>
      </c>
      <c r="B52" s="25">
        <f>C52/$C$55</f>
        <v>0.46743612734754048</v>
      </c>
      <c r="C52" s="1">
        <f>SUM(B19,B30,B41)</f>
        <v>624009</v>
      </c>
    </row>
    <row r="53" spans="1:3" x14ac:dyDescent="0.25">
      <c r="A53" s="16" t="s">
        <v>19</v>
      </c>
      <c r="B53" s="26">
        <f>C53/$C$55</f>
        <v>4.3825999411218758E-2</v>
      </c>
      <c r="C53" s="18">
        <f>B55-(C52+C51+C50+C49)</f>
        <v>58506</v>
      </c>
    </row>
    <row r="54" spans="1:3" x14ac:dyDescent="0.25">
      <c r="B54" s="3"/>
    </row>
    <row r="55" spans="1:3" x14ac:dyDescent="0.25">
      <c r="A55" t="s">
        <v>3</v>
      </c>
      <c r="B55" s="1">
        <f>SUM(B22,B33,B44)</f>
        <v>1334961</v>
      </c>
      <c r="C55" s="1">
        <f>B55</f>
        <v>1334961</v>
      </c>
    </row>
    <row r="57" spans="1:3" x14ac:dyDescent="0.25">
      <c r="A57" t="s">
        <v>38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B268-2DB3-4FFC-907F-55E9E0B21080}">
  <dimension ref="A2:AA57"/>
  <sheetViews>
    <sheetView zoomScale="70" zoomScaleNormal="70" workbookViewId="0">
      <selection activeCell="U13" sqref="U13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27" x14ac:dyDescent="0.25">
      <c r="A2" s="4" t="s">
        <v>7</v>
      </c>
      <c r="B2">
        <v>2022</v>
      </c>
    </row>
    <row r="3" spans="1:27" x14ac:dyDescent="0.25">
      <c r="A3" s="4"/>
    </row>
    <row r="4" spans="1:27" x14ac:dyDescent="0.25">
      <c r="A4" s="4" t="s">
        <v>32</v>
      </c>
    </row>
    <row r="5" spans="1:27" x14ac:dyDescent="0.25">
      <c r="A5" s="4"/>
      <c r="B5" t="s">
        <v>13</v>
      </c>
      <c r="C5" t="s">
        <v>14</v>
      </c>
      <c r="H5" t="s">
        <v>32</v>
      </c>
      <c r="I5" t="s">
        <v>8</v>
      </c>
      <c r="J5" t="s">
        <v>15</v>
      </c>
      <c r="K5" t="s">
        <v>16</v>
      </c>
    </row>
    <row r="6" spans="1:27" x14ac:dyDescent="0.25">
      <c r="A6" s="2" t="s">
        <v>20</v>
      </c>
      <c r="B6" s="22">
        <v>3594</v>
      </c>
      <c r="C6" s="21">
        <f>B6/B12</f>
        <v>4.9551226372171901E-2</v>
      </c>
      <c r="G6" t="s">
        <v>2</v>
      </c>
      <c r="H6" s="3">
        <f>C6</f>
        <v>4.9551226372171901E-2</v>
      </c>
      <c r="I6" s="3">
        <f>C16</f>
        <v>5.7110395758379097E-2</v>
      </c>
      <c r="J6" s="3">
        <f>C27</f>
        <v>8.5706745015153851E-2</v>
      </c>
      <c r="K6" s="3">
        <f>C38</f>
        <v>5.4909698398839517E-2</v>
      </c>
    </row>
    <row r="7" spans="1:27" x14ac:dyDescent="0.25">
      <c r="A7" s="2" t="s">
        <v>18</v>
      </c>
      <c r="B7" s="22">
        <v>5513</v>
      </c>
      <c r="C7" s="21">
        <f>B7/B12</f>
        <v>7.6008878962098958E-2</v>
      </c>
      <c r="G7" t="s">
        <v>4</v>
      </c>
      <c r="H7" s="3">
        <f>C7</f>
        <v>7.6008878962098958E-2</v>
      </c>
      <c r="I7" s="3">
        <f>C17</f>
        <v>8.2692671842454074E-2</v>
      </c>
      <c r="J7" s="3">
        <f>C28</f>
        <v>8.079687740272147E-2</v>
      </c>
      <c r="K7" s="3">
        <f>C39</f>
        <v>7.3850003781186196E-2</v>
      </c>
    </row>
    <row r="8" spans="1:27" x14ac:dyDescent="0.25">
      <c r="A8" s="2" t="s">
        <v>21</v>
      </c>
      <c r="B8" s="22">
        <v>31581</v>
      </c>
      <c r="C8" s="21">
        <f>B8/B12</f>
        <v>0.43541382305496962</v>
      </c>
      <c r="G8" t="s">
        <v>5</v>
      </c>
      <c r="H8" s="3">
        <f>C8</f>
        <v>0.43541382305496962</v>
      </c>
      <c r="I8" s="3">
        <f>C18</f>
        <v>0.44123082749479264</v>
      </c>
      <c r="J8" s="3">
        <f>C29</f>
        <v>0.32069004252237632</v>
      </c>
      <c r="K8" s="3">
        <f>C40</f>
        <v>0.18782870539059654</v>
      </c>
    </row>
    <row r="9" spans="1:27" x14ac:dyDescent="0.25">
      <c r="A9" s="2" t="s">
        <v>22</v>
      </c>
      <c r="B9" s="22">
        <v>23919</v>
      </c>
      <c r="C9" s="21">
        <f>B9/B12</f>
        <v>0.32977623361045622</v>
      </c>
      <c r="G9" t="s">
        <v>19</v>
      </c>
      <c r="H9" s="3">
        <f>C10</f>
        <v>0.10924983800030331</v>
      </c>
      <c r="I9" s="3">
        <f>C20</f>
        <v>7.4459382692671841E-2</v>
      </c>
      <c r="J9" s="3">
        <f>C31</f>
        <v>3.8494801669485858E-2</v>
      </c>
      <c r="K9" s="3">
        <f>C42</f>
        <v>2.9039509958269455E-2</v>
      </c>
    </row>
    <row r="10" spans="1:27" x14ac:dyDescent="0.25">
      <c r="A10" s="2" t="s">
        <v>23</v>
      </c>
      <c r="B10" s="22">
        <v>7924</v>
      </c>
      <c r="C10" s="21">
        <f>B10/B12</f>
        <v>0.10924983800030331</v>
      </c>
      <c r="G10" t="s">
        <v>1</v>
      </c>
      <c r="H10" s="3">
        <f>C9</f>
        <v>0.32977623361045622</v>
      </c>
      <c r="I10" s="3">
        <f>C19</f>
        <v>0.34450672221170231</v>
      </c>
      <c r="J10" s="3">
        <f>C30</f>
        <v>0.4743115333902625</v>
      </c>
      <c r="K10" s="3">
        <f>C41</f>
        <v>0.65437208247110834</v>
      </c>
    </row>
    <row r="11" spans="1:27" x14ac:dyDescent="0.25">
      <c r="A11" s="2"/>
      <c r="B11" s="23"/>
    </row>
    <row r="12" spans="1:27" x14ac:dyDescent="0.25">
      <c r="A12" t="s">
        <v>3</v>
      </c>
      <c r="B12" s="24">
        <v>72531</v>
      </c>
    </row>
    <row r="13" spans="1:27" x14ac:dyDescent="0.25">
      <c r="A13" s="4"/>
    </row>
    <row r="14" spans="1:27" x14ac:dyDescent="0.25">
      <c r="A14" s="4" t="s">
        <v>8</v>
      </c>
    </row>
    <row r="15" spans="1:27" x14ac:dyDescent="0.25">
      <c r="B15" t="s">
        <v>13</v>
      </c>
      <c r="C15" t="s">
        <v>14</v>
      </c>
    </row>
    <row r="16" spans="1:27" x14ac:dyDescent="0.25">
      <c r="A16" s="2" t="s">
        <v>20</v>
      </c>
      <c r="B16" s="24">
        <v>15080</v>
      </c>
      <c r="C16" s="5">
        <f>B16/$B$22</f>
        <v>5.7110395758379097E-2</v>
      </c>
      <c r="H16" t="s">
        <v>8</v>
      </c>
      <c r="I16" t="s">
        <v>15</v>
      </c>
      <c r="J16" t="s">
        <v>16</v>
      </c>
      <c r="L16" t="s">
        <v>3</v>
      </c>
      <c r="X16" t="s">
        <v>28</v>
      </c>
      <c r="Y16" t="s">
        <v>29</v>
      </c>
      <c r="Z16" t="s">
        <v>30</v>
      </c>
      <c r="AA16" t="s">
        <v>3</v>
      </c>
    </row>
    <row r="17" spans="1:12" x14ac:dyDescent="0.25">
      <c r="A17" s="2" t="s">
        <v>18</v>
      </c>
      <c r="B17" s="24">
        <v>21835</v>
      </c>
      <c r="C17" s="5">
        <f>B17/$B$22</f>
        <v>8.2692671842454074E-2</v>
      </c>
      <c r="G17" t="s">
        <v>2</v>
      </c>
      <c r="H17" s="5">
        <f>C16</f>
        <v>5.7110395758379097E-2</v>
      </c>
      <c r="I17" s="5">
        <f>C27</f>
        <v>8.5706745015153851E-2</v>
      </c>
      <c r="J17" s="5">
        <f>C38</f>
        <v>5.4909698398839517E-2</v>
      </c>
      <c r="L17" s="21">
        <f>B49</f>
        <v>7.6636942905650929E-2</v>
      </c>
    </row>
    <row r="18" spans="1:12" x14ac:dyDescent="0.25">
      <c r="A18" s="2" t="s">
        <v>21</v>
      </c>
      <c r="B18" s="24">
        <v>116507</v>
      </c>
      <c r="C18" s="5">
        <f>B18/$B$22</f>
        <v>0.44123082749479264</v>
      </c>
      <c r="G18" t="s">
        <v>4</v>
      </c>
      <c r="H18" s="5">
        <f>C17</f>
        <v>8.2692671842454074E-2</v>
      </c>
      <c r="I18" s="5">
        <f>C28</f>
        <v>8.079687740272147E-2</v>
      </c>
      <c r="J18" s="5">
        <f>C39</f>
        <v>7.3850003781186196E-2</v>
      </c>
      <c r="L18" s="21">
        <f t="shared" ref="L18:L19" si="0">B50</f>
        <v>8.0412473726587635E-2</v>
      </c>
    </row>
    <row r="19" spans="1:12" x14ac:dyDescent="0.25">
      <c r="A19" s="2" t="s">
        <v>22</v>
      </c>
      <c r="B19" s="24">
        <v>90967</v>
      </c>
      <c r="C19" s="5">
        <f>B19/$B$22</f>
        <v>0.34450672221170231</v>
      </c>
      <c r="G19" t="s">
        <v>5</v>
      </c>
      <c r="H19" s="5">
        <f>C18</f>
        <v>0.44123082749479264</v>
      </c>
      <c r="I19" s="5">
        <f>C29</f>
        <v>0.32069004252237632</v>
      </c>
      <c r="J19" s="5">
        <f>C40</f>
        <v>0.18782870539059654</v>
      </c>
      <c r="L19" s="21">
        <f t="shared" si="0"/>
        <v>0.33011619105633444</v>
      </c>
    </row>
    <row r="20" spans="1:12" x14ac:dyDescent="0.25">
      <c r="A20" s="2" t="s">
        <v>23</v>
      </c>
      <c r="B20" s="24">
        <v>19661</v>
      </c>
      <c r="C20" s="5">
        <f>B20/$B$22</f>
        <v>7.4459382692671841E-2</v>
      </c>
      <c r="G20" t="s">
        <v>19</v>
      </c>
      <c r="H20" s="3">
        <f>C20</f>
        <v>7.4459382692671841E-2</v>
      </c>
      <c r="I20" s="5">
        <f>C31</f>
        <v>3.8494801669485858E-2</v>
      </c>
      <c r="J20" s="5">
        <f>C42</f>
        <v>2.9039509958269455E-2</v>
      </c>
      <c r="L20" s="21">
        <f>B53</f>
        <v>4.4617305320422546E-2</v>
      </c>
    </row>
    <row r="21" spans="1:12" x14ac:dyDescent="0.25">
      <c r="B21" s="23"/>
      <c r="G21" t="s">
        <v>1</v>
      </c>
      <c r="H21" s="5">
        <f>C19</f>
        <v>0.34450672221170231</v>
      </c>
      <c r="I21" s="5">
        <f>C30</f>
        <v>0.4743115333902625</v>
      </c>
      <c r="J21" s="5">
        <f>C41</f>
        <v>0.65437208247110834</v>
      </c>
      <c r="L21" s="21">
        <f>B52</f>
        <v>0.46821708699100445</v>
      </c>
    </row>
    <row r="22" spans="1:12" x14ac:dyDescent="0.25">
      <c r="A22" t="s">
        <v>3</v>
      </c>
      <c r="B22" s="24">
        <v>264050</v>
      </c>
      <c r="H22" s="3"/>
    </row>
    <row r="25" spans="1:12" x14ac:dyDescent="0.25">
      <c r="A25" s="4" t="s">
        <v>15</v>
      </c>
    </row>
    <row r="27" spans="1:12" ht="30" x14ac:dyDescent="0.25">
      <c r="A27" s="2" t="s">
        <v>9</v>
      </c>
      <c r="B27" s="23">
        <v>78587</v>
      </c>
      <c r="C27" s="5">
        <f>B27/$B$33</f>
        <v>8.5706745015153851E-2</v>
      </c>
    </row>
    <row r="28" spans="1:12" ht="60" x14ac:dyDescent="0.25">
      <c r="A28" s="2" t="s">
        <v>10</v>
      </c>
      <c r="B28" s="24">
        <v>74085</v>
      </c>
      <c r="C28" s="5">
        <f>B28/$B$33</f>
        <v>8.079687740272147E-2</v>
      </c>
    </row>
    <row r="29" spans="1:12" x14ac:dyDescent="0.25">
      <c r="A29" s="2" t="s">
        <v>0</v>
      </c>
      <c r="B29" s="24">
        <v>294050</v>
      </c>
      <c r="C29" s="5">
        <f>B29/$B$33</f>
        <v>0.32069004252237632</v>
      </c>
    </row>
    <row r="30" spans="1:12" ht="30" x14ac:dyDescent="0.25">
      <c r="A30" s="2" t="s">
        <v>11</v>
      </c>
      <c r="B30" s="24">
        <v>434910</v>
      </c>
      <c r="C30" s="5">
        <f>B30/$B$33</f>
        <v>0.4743115333902625</v>
      </c>
    </row>
    <row r="31" spans="1:12" ht="30" x14ac:dyDescent="0.25">
      <c r="A31" s="2" t="s">
        <v>12</v>
      </c>
      <c r="B31" s="24">
        <v>35297</v>
      </c>
      <c r="C31" s="5">
        <f>B31/$B$33</f>
        <v>3.8494801669485858E-2</v>
      </c>
      <c r="H31" t="s">
        <v>36</v>
      </c>
    </row>
    <row r="32" spans="1:12" x14ac:dyDescent="0.25">
      <c r="B32" s="23"/>
      <c r="G32" t="s">
        <v>2</v>
      </c>
      <c r="H32" s="1">
        <f>SUM(B27,B38)</f>
        <v>86574</v>
      </c>
    </row>
    <row r="33" spans="1:8" x14ac:dyDescent="0.25">
      <c r="A33" t="s">
        <v>3</v>
      </c>
      <c r="B33" s="22">
        <v>916929</v>
      </c>
      <c r="G33" t="s">
        <v>4</v>
      </c>
      <c r="H33" s="1">
        <f>SUM(B28,B39)</f>
        <v>84827</v>
      </c>
    </row>
    <row r="34" spans="1:8" x14ac:dyDescent="0.25">
      <c r="G34" t="s">
        <v>5</v>
      </c>
      <c r="H34" s="1">
        <f t="shared" ref="H34" si="1">SUM(B29,B40)</f>
        <v>321371</v>
      </c>
    </row>
    <row r="35" spans="1:8" x14ac:dyDescent="0.25">
      <c r="G35" t="s">
        <v>19</v>
      </c>
      <c r="H35" s="1">
        <f>SUM(B31,B42,B27,B38)</f>
        <v>126095</v>
      </c>
    </row>
    <row r="36" spans="1:8" x14ac:dyDescent="0.25">
      <c r="A36" s="4" t="s">
        <v>16</v>
      </c>
      <c r="G36" t="s">
        <v>1</v>
      </c>
      <c r="H36" s="1">
        <f>SUM(B30,B41)</f>
        <v>530093</v>
      </c>
    </row>
    <row r="38" spans="1:8" ht="30" x14ac:dyDescent="0.25">
      <c r="A38" s="2" t="s">
        <v>9</v>
      </c>
      <c r="B38" s="24">
        <v>7987</v>
      </c>
      <c r="C38" s="5">
        <f>B38/$B$44</f>
        <v>5.4909698398839517E-2</v>
      </c>
    </row>
    <row r="39" spans="1:8" ht="60" x14ac:dyDescent="0.25">
      <c r="A39" s="2" t="s">
        <v>10</v>
      </c>
      <c r="B39" s="24">
        <v>10742</v>
      </c>
      <c r="C39" s="5">
        <f>B39/$B$44</f>
        <v>7.3850003781186196E-2</v>
      </c>
    </row>
    <row r="40" spans="1:8" x14ac:dyDescent="0.25">
      <c r="A40" s="2" t="s">
        <v>0</v>
      </c>
      <c r="B40" s="24">
        <v>27321</v>
      </c>
      <c r="C40" s="5">
        <f>B40/$B$44</f>
        <v>0.18782870539059654</v>
      </c>
    </row>
    <row r="41" spans="1:8" ht="30" x14ac:dyDescent="0.25">
      <c r="A41" s="2" t="s">
        <v>11</v>
      </c>
      <c r="B41" s="24">
        <v>95183</v>
      </c>
      <c r="C41" s="5">
        <f>B41/$B$44</f>
        <v>0.65437208247110834</v>
      </c>
    </row>
    <row r="42" spans="1:8" ht="30" x14ac:dyDescent="0.25">
      <c r="A42" s="2" t="s">
        <v>12</v>
      </c>
      <c r="B42" s="24">
        <v>4224</v>
      </c>
      <c r="C42" s="5">
        <f>B42/$B$44</f>
        <v>2.9039509958269455E-2</v>
      </c>
    </row>
    <row r="43" spans="1:8" x14ac:dyDescent="0.25">
      <c r="B43" s="23"/>
    </row>
    <row r="44" spans="1:8" x14ac:dyDescent="0.25">
      <c r="A44" t="s">
        <v>3</v>
      </c>
      <c r="B44" s="24">
        <v>145457</v>
      </c>
    </row>
    <row r="47" spans="1:8" x14ac:dyDescent="0.25">
      <c r="A47" s="4" t="s">
        <v>6</v>
      </c>
    </row>
    <row r="49" spans="1:3" x14ac:dyDescent="0.25">
      <c r="A49" s="2" t="s">
        <v>2</v>
      </c>
      <c r="B49" s="25">
        <f>C49/$C$55</f>
        <v>7.6636942905650929E-2</v>
      </c>
      <c r="C49" s="1">
        <f>SUM(B16,B27,B38)</f>
        <v>101654</v>
      </c>
    </row>
    <row r="50" spans="1:3" x14ac:dyDescent="0.25">
      <c r="A50" s="2" t="s">
        <v>4</v>
      </c>
      <c r="B50" s="25">
        <f>C50/$C$55</f>
        <v>8.0412473726587635E-2</v>
      </c>
      <c r="C50" s="1">
        <f>SUM(B17,B28,B39)</f>
        <v>106662</v>
      </c>
    </row>
    <row r="51" spans="1:3" x14ac:dyDescent="0.25">
      <c r="A51" s="2" t="s">
        <v>5</v>
      </c>
      <c r="B51" s="25">
        <f>C51/$C$55</f>
        <v>0.33011619105633444</v>
      </c>
      <c r="C51" s="1">
        <f>SUM(B18,B29,B40)</f>
        <v>437878</v>
      </c>
    </row>
    <row r="52" spans="1:3" x14ac:dyDescent="0.25">
      <c r="A52" s="2" t="s">
        <v>1</v>
      </c>
      <c r="B52" s="25">
        <f>C52/$C$55</f>
        <v>0.46821708699100445</v>
      </c>
      <c r="C52" s="1">
        <f>SUM(B19,B30,B41)</f>
        <v>621060</v>
      </c>
    </row>
    <row r="53" spans="1:3" x14ac:dyDescent="0.25">
      <c r="A53" s="16" t="s">
        <v>19</v>
      </c>
      <c r="B53" s="26">
        <f>C53/$C$55</f>
        <v>4.4617305320422546E-2</v>
      </c>
      <c r="C53" s="18">
        <f>B55-(C52+C51+C50+C49)</f>
        <v>59182</v>
      </c>
    </row>
    <row r="54" spans="1:3" x14ac:dyDescent="0.25">
      <c r="B54" s="3"/>
    </row>
    <row r="55" spans="1:3" x14ac:dyDescent="0.25">
      <c r="A55" t="s">
        <v>3</v>
      </c>
      <c r="B55" s="1">
        <f>SUM(B22,B33,B44)</f>
        <v>1326436</v>
      </c>
      <c r="C55" s="1">
        <f>B55</f>
        <v>1326436</v>
      </c>
    </row>
    <row r="57" spans="1:3" x14ac:dyDescent="0.25">
      <c r="A57" t="s">
        <v>37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44A9-E40E-44BB-9DC0-EFD8CFA8FB5C}">
  <dimension ref="A2:AA57"/>
  <sheetViews>
    <sheetView zoomScale="110" zoomScaleNormal="110" workbookViewId="0">
      <selection activeCell="L17" sqref="L17:L21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27" x14ac:dyDescent="0.25">
      <c r="A2" s="4" t="s">
        <v>7</v>
      </c>
      <c r="B2">
        <v>2021</v>
      </c>
    </row>
    <row r="3" spans="1:27" x14ac:dyDescent="0.25">
      <c r="A3" s="4"/>
    </row>
    <row r="4" spans="1:27" x14ac:dyDescent="0.25">
      <c r="A4" s="4" t="s">
        <v>32</v>
      </c>
    </row>
    <row r="5" spans="1:27" x14ac:dyDescent="0.25">
      <c r="A5" s="4"/>
      <c r="B5" t="s">
        <v>13</v>
      </c>
      <c r="C5" t="s">
        <v>14</v>
      </c>
      <c r="H5" t="s">
        <v>32</v>
      </c>
      <c r="I5" t="s">
        <v>8</v>
      </c>
      <c r="J5" t="s">
        <v>15</v>
      </c>
      <c r="K5" t="s">
        <v>16</v>
      </c>
    </row>
    <row r="6" spans="1:27" x14ac:dyDescent="0.25">
      <c r="A6" s="2" t="s">
        <v>20</v>
      </c>
      <c r="B6" s="22">
        <v>5722</v>
      </c>
      <c r="C6" s="21">
        <f>B6/B12</f>
        <v>7.8241012949010702E-2</v>
      </c>
      <c r="G6" t="s">
        <v>2</v>
      </c>
      <c r="H6" s="3">
        <f>C6</f>
        <v>7.8241012949010702E-2</v>
      </c>
      <c r="I6" s="3">
        <f>C16</f>
        <v>7.014226444056372E-2</v>
      </c>
      <c r="J6" s="3">
        <f>C27</f>
        <v>8.2130371510295563E-2</v>
      </c>
      <c r="K6" s="3">
        <f>C38</f>
        <v>5.5926459985580386E-2</v>
      </c>
    </row>
    <row r="7" spans="1:27" x14ac:dyDescent="0.25">
      <c r="A7" s="2" t="s">
        <v>18</v>
      </c>
      <c r="B7" s="22">
        <v>5208</v>
      </c>
      <c r="C7" s="21">
        <f>B7/B12</f>
        <v>7.1212722026991915E-2</v>
      </c>
      <c r="G7" t="s">
        <v>4</v>
      </c>
      <c r="H7" s="3">
        <f>C7</f>
        <v>7.1212722026991915E-2</v>
      </c>
      <c r="I7" s="3">
        <f>C17</f>
        <v>7.9166805705408419E-2</v>
      </c>
      <c r="J7" s="3">
        <f>C28</f>
        <v>7.8857423236260035E-2</v>
      </c>
      <c r="K7" s="3">
        <f>C39</f>
        <v>7.8514780100937279E-2</v>
      </c>
    </row>
    <row r="8" spans="1:27" x14ac:dyDescent="0.25">
      <c r="A8" s="2" t="s">
        <v>21</v>
      </c>
      <c r="B8" s="22">
        <v>32230</v>
      </c>
      <c r="C8" s="21">
        <f>B8/B12</f>
        <v>0.44070392298962163</v>
      </c>
      <c r="G8" t="s">
        <v>5</v>
      </c>
      <c r="H8" s="3">
        <f>C8</f>
        <v>0.44070392298962163</v>
      </c>
      <c r="I8" s="3">
        <f>C18</f>
        <v>0.44705590098958509</v>
      </c>
      <c r="J8" s="3">
        <f>C29</f>
        <v>0.32201796497332019</v>
      </c>
      <c r="K8" s="3">
        <f>C40</f>
        <v>0.1881326604181687</v>
      </c>
    </row>
    <row r="9" spans="1:27" x14ac:dyDescent="0.25">
      <c r="A9" s="2" t="s">
        <v>22</v>
      </c>
      <c r="B9" s="22">
        <v>24320</v>
      </c>
      <c r="C9" s="21">
        <f>B9/B12</f>
        <v>0.33254481560991617</v>
      </c>
      <c r="G9" t="s">
        <v>19</v>
      </c>
      <c r="H9" s="3">
        <f>C10</f>
        <v>7.7297526424459542E-2</v>
      </c>
      <c r="I9" s="3">
        <f>C20</f>
        <v>5.9564196967843118E-2</v>
      </c>
      <c r="J9" s="3">
        <f>C31</f>
        <v>3.912706510769505E-2</v>
      </c>
      <c r="K9" s="3">
        <f>C42</f>
        <v>1.4498918529199711E-2</v>
      </c>
    </row>
    <row r="10" spans="1:27" x14ac:dyDescent="0.25">
      <c r="A10" s="2" t="s">
        <v>23</v>
      </c>
      <c r="B10" s="22">
        <v>5653</v>
      </c>
      <c r="C10" s="21">
        <f>B10/B12</f>
        <v>7.7297526424459542E-2</v>
      </c>
      <c r="G10" t="s">
        <v>1</v>
      </c>
      <c r="H10" s="3">
        <f>C9</f>
        <v>0.33254481560991617</v>
      </c>
      <c r="I10" s="3">
        <f>C19</f>
        <v>0.34407083189659965</v>
      </c>
      <c r="J10" s="3">
        <f>C30</f>
        <v>0.47786717517242916</v>
      </c>
      <c r="K10" s="3">
        <f>C41</f>
        <v>0.66292718096611392</v>
      </c>
    </row>
    <row r="11" spans="1:27" x14ac:dyDescent="0.25">
      <c r="A11" s="2"/>
      <c r="B11" s="23"/>
    </row>
    <row r="12" spans="1:27" x14ac:dyDescent="0.25">
      <c r="A12" t="s">
        <v>3</v>
      </c>
      <c r="B12" s="24">
        <v>73133</v>
      </c>
    </row>
    <row r="13" spans="1:27" x14ac:dyDescent="0.25">
      <c r="A13" s="4"/>
    </row>
    <row r="14" spans="1:27" x14ac:dyDescent="0.25">
      <c r="A14" s="4" t="s">
        <v>8</v>
      </c>
    </row>
    <row r="15" spans="1:27" x14ac:dyDescent="0.25">
      <c r="B15" t="s">
        <v>13</v>
      </c>
      <c r="C15" t="s">
        <v>14</v>
      </c>
    </row>
    <row r="16" spans="1:27" x14ac:dyDescent="0.25">
      <c r="A16" s="2" t="s">
        <v>20</v>
      </c>
      <c r="B16" s="24">
        <v>18918</v>
      </c>
      <c r="C16" s="5">
        <f>B16/$B$22</f>
        <v>7.014226444056372E-2</v>
      </c>
      <c r="H16" t="s">
        <v>8</v>
      </c>
      <c r="I16" t="s">
        <v>15</v>
      </c>
      <c r="J16" t="s">
        <v>16</v>
      </c>
      <c r="L16" t="s">
        <v>3</v>
      </c>
      <c r="X16" t="s">
        <v>28</v>
      </c>
      <c r="Y16" t="s">
        <v>29</v>
      </c>
      <c r="Z16" t="s">
        <v>30</v>
      </c>
      <c r="AA16" t="s">
        <v>3</v>
      </c>
    </row>
    <row r="17" spans="1:12" x14ac:dyDescent="0.25">
      <c r="A17" s="2" t="s">
        <v>18</v>
      </c>
      <c r="B17" s="24">
        <v>21352</v>
      </c>
      <c r="C17" s="5">
        <f>B17/$B$22</f>
        <v>7.9166805705408419E-2</v>
      </c>
      <c r="G17" t="s">
        <v>2</v>
      </c>
      <c r="H17" s="5">
        <f>C16</f>
        <v>7.014226444056372E-2</v>
      </c>
      <c r="I17" s="5">
        <f>C27</f>
        <v>8.2130371510295563E-2</v>
      </c>
      <c r="J17" s="5">
        <f>C38</f>
        <v>5.5926459985580386E-2</v>
      </c>
      <c r="L17" s="21">
        <v>6.8539366413543967E-2</v>
      </c>
    </row>
    <row r="18" spans="1:12" x14ac:dyDescent="0.25">
      <c r="A18" s="2" t="s">
        <v>21</v>
      </c>
      <c r="B18" s="24">
        <v>120575</v>
      </c>
      <c r="C18" s="5">
        <f>B18/$B$22</f>
        <v>0.44705590098958509</v>
      </c>
      <c r="G18" t="s">
        <v>4</v>
      </c>
      <c r="H18" s="5">
        <f>C17</f>
        <v>7.9166805705408419E-2</v>
      </c>
      <c r="I18" s="5">
        <f>C28</f>
        <v>7.8857423236260035E-2</v>
      </c>
      <c r="J18" s="5">
        <f>C39</f>
        <v>7.8514780100937279E-2</v>
      </c>
      <c r="L18" s="21">
        <v>8.1684268034795601E-2</v>
      </c>
    </row>
    <row r="19" spans="1:12" x14ac:dyDescent="0.25">
      <c r="A19" s="2" t="s">
        <v>22</v>
      </c>
      <c r="B19" s="24">
        <v>92799</v>
      </c>
      <c r="C19" s="5">
        <f>B19/$B$22</f>
        <v>0.34407083189659965</v>
      </c>
      <c r="G19" t="s">
        <v>5</v>
      </c>
      <c r="H19" s="5">
        <f>C18</f>
        <v>0.44705590098958509</v>
      </c>
      <c r="I19" s="5">
        <f>C29</f>
        <v>0.32201796497332019</v>
      </c>
      <c r="J19" s="5">
        <f>C40</f>
        <v>0.1881326604181687</v>
      </c>
      <c r="L19" s="21">
        <v>0.33641010585939524</v>
      </c>
    </row>
    <row r="20" spans="1:12" x14ac:dyDescent="0.25">
      <c r="A20" s="2" t="s">
        <v>23</v>
      </c>
      <c r="B20" s="24">
        <v>16065</v>
      </c>
      <c r="C20" s="5">
        <f>B20/$B$22</f>
        <v>5.9564196967843118E-2</v>
      </c>
      <c r="G20" t="s">
        <v>19</v>
      </c>
      <c r="H20" s="3">
        <f>C20</f>
        <v>5.9564196967843118E-2</v>
      </c>
      <c r="I20" s="5">
        <f>C31</f>
        <v>3.912706510769505E-2</v>
      </c>
      <c r="J20" s="5">
        <f>C42</f>
        <v>1.4498918529199711E-2</v>
      </c>
      <c r="L20" s="21">
        <v>2.5454608251161345E-2</v>
      </c>
    </row>
    <row r="21" spans="1:12" x14ac:dyDescent="0.25">
      <c r="B21" s="23"/>
      <c r="G21" t="s">
        <v>1</v>
      </c>
      <c r="H21" s="5">
        <f>C19</f>
        <v>0.34407083189659965</v>
      </c>
      <c r="I21" s="5">
        <f>C30</f>
        <v>0.47786717517242916</v>
      </c>
      <c r="J21" s="5">
        <f>C41</f>
        <v>0.66292718096611392</v>
      </c>
      <c r="L21" s="21">
        <v>0.48791165144110382</v>
      </c>
    </row>
    <row r="22" spans="1:12" x14ac:dyDescent="0.25">
      <c r="A22" t="s">
        <v>3</v>
      </c>
      <c r="B22" s="24">
        <v>269709</v>
      </c>
      <c r="H22" s="3"/>
    </row>
    <row r="25" spans="1:12" x14ac:dyDescent="0.25">
      <c r="A25" s="4" t="s">
        <v>15</v>
      </c>
    </row>
    <row r="27" spans="1:12" ht="30" x14ac:dyDescent="0.25">
      <c r="A27" s="2" t="s">
        <v>9</v>
      </c>
      <c r="B27" s="23">
        <v>73650</v>
      </c>
      <c r="C27" s="5">
        <f>B27/$B$33</f>
        <v>8.2130371510295563E-2</v>
      </c>
    </row>
    <row r="28" spans="1:12" ht="60" x14ac:dyDescent="0.25">
      <c r="A28" s="2" t="s">
        <v>10</v>
      </c>
      <c r="B28" s="24">
        <v>70715</v>
      </c>
      <c r="C28" s="5">
        <f>B28/$B$33</f>
        <v>7.8857423236260035E-2</v>
      </c>
    </row>
    <row r="29" spans="1:12" x14ac:dyDescent="0.25">
      <c r="A29" s="2" t="s">
        <v>0</v>
      </c>
      <c r="B29" s="24">
        <v>288768</v>
      </c>
      <c r="C29" s="5">
        <f>B29/$B$33</f>
        <v>0.32201796497332019</v>
      </c>
    </row>
    <row r="30" spans="1:12" ht="30" x14ac:dyDescent="0.25">
      <c r="A30" s="2" t="s">
        <v>11</v>
      </c>
      <c r="B30" s="24">
        <v>428525</v>
      </c>
      <c r="C30" s="5">
        <f>B30/$B$33</f>
        <v>0.47786717517242916</v>
      </c>
    </row>
    <row r="31" spans="1:12" ht="30" x14ac:dyDescent="0.25">
      <c r="A31" s="2" t="s">
        <v>12</v>
      </c>
      <c r="B31" s="24">
        <v>35087</v>
      </c>
      <c r="C31" s="5">
        <f>B31/$B$33</f>
        <v>3.912706510769505E-2</v>
      </c>
      <c r="H31" t="s">
        <v>36</v>
      </c>
    </row>
    <row r="32" spans="1:12" x14ac:dyDescent="0.25">
      <c r="B32" s="23"/>
      <c r="G32" t="s">
        <v>2</v>
      </c>
      <c r="H32" s="1">
        <f>SUM(B27,B38)</f>
        <v>81407</v>
      </c>
    </row>
    <row r="33" spans="1:8" x14ac:dyDescent="0.25">
      <c r="A33" t="s">
        <v>3</v>
      </c>
      <c r="B33" s="22">
        <v>896745</v>
      </c>
      <c r="G33" t="s">
        <v>4</v>
      </c>
      <c r="H33" s="1">
        <f>SUM(B28,B39)</f>
        <v>81605</v>
      </c>
    </row>
    <row r="34" spans="1:8" x14ac:dyDescent="0.25">
      <c r="G34" t="s">
        <v>5</v>
      </c>
      <c r="H34" s="1">
        <f t="shared" ref="H34" si="0">SUM(B29,B40)</f>
        <v>314862</v>
      </c>
    </row>
    <row r="35" spans="1:8" x14ac:dyDescent="0.25">
      <c r="G35" t="s">
        <v>19</v>
      </c>
      <c r="H35" s="1">
        <f>SUM(B31,B42,B27,B38)</f>
        <v>118505</v>
      </c>
    </row>
    <row r="36" spans="1:8" x14ac:dyDescent="0.25">
      <c r="A36" s="4" t="s">
        <v>16</v>
      </c>
      <c r="G36" t="s">
        <v>1</v>
      </c>
      <c r="H36" s="1">
        <f>SUM(B30,B41)</f>
        <v>520473</v>
      </c>
    </row>
    <row r="38" spans="1:8" ht="30" x14ac:dyDescent="0.25">
      <c r="A38" s="2" t="s">
        <v>9</v>
      </c>
      <c r="B38" s="24">
        <v>7757</v>
      </c>
      <c r="C38" s="5">
        <f>B38/$B$44</f>
        <v>5.5926459985580386E-2</v>
      </c>
    </row>
    <row r="39" spans="1:8" ht="60" x14ac:dyDescent="0.25">
      <c r="A39" s="2" t="s">
        <v>10</v>
      </c>
      <c r="B39" s="24">
        <v>10890</v>
      </c>
      <c r="C39" s="5">
        <f>B39/$B$44</f>
        <v>7.8514780100937279E-2</v>
      </c>
    </row>
    <row r="40" spans="1:8" x14ac:dyDescent="0.25">
      <c r="A40" s="2" t="s">
        <v>0</v>
      </c>
      <c r="B40" s="24">
        <v>26094</v>
      </c>
      <c r="C40" s="5">
        <f>B40/$B$44</f>
        <v>0.1881326604181687</v>
      </c>
    </row>
    <row r="41" spans="1:8" ht="30" x14ac:dyDescent="0.25">
      <c r="A41" s="2" t="s">
        <v>11</v>
      </c>
      <c r="B41" s="24">
        <v>91948</v>
      </c>
      <c r="C41" s="5">
        <f>B41/$B$44</f>
        <v>0.66292718096611392</v>
      </c>
    </row>
    <row r="42" spans="1:8" ht="30" x14ac:dyDescent="0.25">
      <c r="A42" s="2" t="s">
        <v>12</v>
      </c>
      <c r="B42" s="24">
        <v>2011</v>
      </c>
      <c r="C42" s="5">
        <f>B42/$B$44</f>
        <v>1.4498918529199711E-2</v>
      </c>
    </row>
    <row r="43" spans="1:8" x14ac:dyDescent="0.25">
      <c r="B43" s="23"/>
    </row>
    <row r="44" spans="1:8" x14ac:dyDescent="0.25">
      <c r="A44" t="s">
        <v>3</v>
      </c>
      <c r="B44" s="24">
        <v>138700</v>
      </c>
    </row>
    <row r="47" spans="1:8" x14ac:dyDescent="0.25">
      <c r="A47" s="4" t="s">
        <v>6</v>
      </c>
    </row>
    <row r="49" spans="1:3" x14ac:dyDescent="0.25">
      <c r="A49" s="2" t="s">
        <v>2</v>
      </c>
      <c r="B49" s="25">
        <f>C49/$C$55</f>
        <v>7.6868323584803014E-2</v>
      </c>
      <c r="C49" s="1">
        <f>SUM(B16,B27,B38)</f>
        <v>100325</v>
      </c>
    </row>
    <row r="50" spans="1:3" x14ac:dyDescent="0.25">
      <c r="A50" s="2" t="s">
        <v>4</v>
      </c>
      <c r="B50" s="25">
        <f>C50/$C$55</f>
        <v>7.8884943845707101E-2</v>
      </c>
      <c r="C50" s="1">
        <f>SUM(B17,B28,B39)</f>
        <v>102957</v>
      </c>
    </row>
    <row r="51" spans="1:3" x14ac:dyDescent="0.25">
      <c r="A51" s="2" t="s">
        <v>5</v>
      </c>
      <c r="B51" s="25">
        <f>C51/$C$55</f>
        <v>0.33362882847541364</v>
      </c>
      <c r="C51" s="1">
        <f>SUM(B18,B29,B40)</f>
        <v>435437</v>
      </c>
    </row>
    <row r="52" spans="1:3" x14ac:dyDescent="0.25">
      <c r="A52" s="2" t="s">
        <v>1</v>
      </c>
      <c r="B52" s="25">
        <f>C52/$C$55</f>
        <v>0.46988477988038191</v>
      </c>
      <c r="C52" s="1">
        <f>SUM(B19,B30,B41)</f>
        <v>613272</v>
      </c>
    </row>
    <row r="53" spans="1:3" x14ac:dyDescent="0.25">
      <c r="A53" s="16" t="s">
        <v>19</v>
      </c>
      <c r="B53" s="26">
        <f>C53/$C$55</f>
        <v>4.0733124213694322E-2</v>
      </c>
      <c r="C53" s="18">
        <f>B55-(C52+C51+C50+C49)</f>
        <v>53163</v>
      </c>
    </row>
    <row r="54" spans="1:3" x14ac:dyDescent="0.25">
      <c r="B54" s="3"/>
    </row>
    <row r="55" spans="1:3" x14ac:dyDescent="0.25">
      <c r="A55" t="s">
        <v>3</v>
      </c>
      <c r="B55" s="1">
        <f>SUM(B22,B33,B44)</f>
        <v>1305154</v>
      </c>
      <c r="C55" s="1">
        <f>B55</f>
        <v>1305154</v>
      </c>
    </row>
    <row r="57" spans="1:3" x14ac:dyDescent="0.25">
      <c r="A57" t="s">
        <v>37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9F432-E56B-4E59-8104-52F4BCCCD567}">
  <dimension ref="A2:AA57"/>
  <sheetViews>
    <sheetView topLeftCell="A16" zoomScale="78" zoomScaleNormal="78" workbookViewId="0">
      <selection activeCell="H13" sqref="H13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27" x14ac:dyDescent="0.25">
      <c r="A2" s="4" t="s">
        <v>7</v>
      </c>
      <c r="B2">
        <v>2019</v>
      </c>
    </row>
    <row r="3" spans="1:27" x14ac:dyDescent="0.25">
      <c r="A3" s="4"/>
    </row>
    <row r="4" spans="1:27" x14ac:dyDescent="0.25">
      <c r="A4" s="4" t="s">
        <v>32</v>
      </c>
    </row>
    <row r="5" spans="1:27" x14ac:dyDescent="0.25">
      <c r="A5" s="4"/>
      <c r="B5" t="s">
        <v>13</v>
      </c>
      <c r="C5" t="s">
        <v>14</v>
      </c>
      <c r="H5" t="s">
        <v>32</v>
      </c>
      <c r="I5" t="s">
        <v>8</v>
      </c>
      <c r="J5" t="s">
        <v>15</v>
      </c>
      <c r="K5" t="s">
        <v>16</v>
      </c>
    </row>
    <row r="6" spans="1:27" x14ac:dyDescent="0.25">
      <c r="A6" s="2" t="s">
        <v>20</v>
      </c>
      <c r="B6" s="22">
        <v>4182</v>
      </c>
      <c r="C6" s="21">
        <f>B6/B12</f>
        <v>5.4475113652646248E-2</v>
      </c>
      <c r="G6" t="s">
        <v>2</v>
      </c>
      <c r="H6" s="3">
        <f>C6</f>
        <v>5.4475113652646248E-2</v>
      </c>
      <c r="I6" s="3">
        <f>C16</f>
        <v>5.514517933482007E-2</v>
      </c>
      <c r="J6" s="3">
        <f>C27</f>
        <v>7.531095138890477E-2</v>
      </c>
      <c r="K6" s="3">
        <f>C38</f>
        <v>5.0719263276626646E-2</v>
      </c>
    </row>
    <row r="7" spans="1:27" x14ac:dyDescent="0.25">
      <c r="A7" s="2" t="s">
        <v>18</v>
      </c>
      <c r="B7" s="22">
        <v>6052</v>
      </c>
      <c r="C7" s="21">
        <f>B7/B12</f>
        <v>7.8833904310333602E-2</v>
      </c>
      <c r="G7" t="s">
        <v>4</v>
      </c>
      <c r="H7" s="3">
        <f>C7</f>
        <v>7.8833904310333602E-2</v>
      </c>
      <c r="I7" s="3">
        <f>C17</f>
        <v>7.6649798845677963E-2</v>
      </c>
      <c r="J7" s="3">
        <f>C28</f>
        <v>8.4110664163352666E-2</v>
      </c>
      <c r="K7" s="3">
        <f>C39</f>
        <v>7.5789180920595195E-2</v>
      </c>
    </row>
    <row r="8" spans="1:27" x14ac:dyDescent="0.25">
      <c r="A8" s="2" t="s">
        <v>21</v>
      </c>
      <c r="B8" s="22">
        <v>35064</v>
      </c>
      <c r="C8" s="21">
        <f>B8/B12</f>
        <v>0.45674686396852898</v>
      </c>
      <c r="G8" t="s">
        <v>5</v>
      </c>
      <c r="H8" s="3">
        <f>C8</f>
        <v>0.45674686396852898</v>
      </c>
      <c r="I8" s="3">
        <f>C18</f>
        <v>0.46026553852309016</v>
      </c>
      <c r="J8" s="3">
        <f>C29</f>
        <v>0.32123525282023019</v>
      </c>
      <c r="K8" s="3">
        <f>C40</f>
        <v>0.180642469753859</v>
      </c>
    </row>
    <row r="9" spans="1:27" x14ac:dyDescent="0.25">
      <c r="A9" s="2" t="s">
        <v>22</v>
      </c>
      <c r="B9" s="22">
        <v>28414</v>
      </c>
      <c r="C9" s="21">
        <f>B9/B12</f>
        <v>0.37012335708423971</v>
      </c>
      <c r="G9" t="s">
        <v>19</v>
      </c>
      <c r="H9" s="3">
        <f>C10</f>
        <v>3.9820760984251455E-2</v>
      </c>
      <c r="I9" s="3">
        <f>C20</f>
        <v>4.5472731179290363E-2</v>
      </c>
      <c r="J9" s="3">
        <f>C31</f>
        <v>2.141728430069954E-2</v>
      </c>
      <c r="K9" s="3">
        <f>C42</f>
        <v>1.0985954665554165E-2</v>
      </c>
    </row>
    <row r="10" spans="1:27" x14ac:dyDescent="0.25">
      <c r="A10" s="2" t="s">
        <v>23</v>
      </c>
      <c r="B10" s="22">
        <v>3057</v>
      </c>
      <c r="C10" s="21">
        <f>B10/B12</f>
        <v>3.9820760984251455E-2</v>
      </c>
      <c r="G10" t="s">
        <v>1</v>
      </c>
      <c r="H10" s="3">
        <f>C9</f>
        <v>0.37012335708423971</v>
      </c>
      <c r="I10" s="3">
        <f>C19</f>
        <v>0.36246675211712148</v>
      </c>
      <c r="J10" s="3">
        <f>C30</f>
        <v>0.49792584732681283</v>
      </c>
      <c r="K10" s="3">
        <f>C41</f>
        <v>0.68186313138336496</v>
      </c>
    </row>
    <row r="11" spans="1:27" x14ac:dyDescent="0.25">
      <c r="A11" s="2"/>
      <c r="B11" s="23"/>
    </row>
    <row r="12" spans="1:27" x14ac:dyDescent="0.25">
      <c r="A12" t="s">
        <v>3</v>
      </c>
      <c r="B12" s="24">
        <v>76769</v>
      </c>
      <c r="H12" s="3">
        <f>SUM(H7,H8)</f>
        <v>0.53558076827886258</v>
      </c>
    </row>
    <row r="13" spans="1:27" x14ac:dyDescent="0.25">
      <c r="A13" s="4"/>
    </row>
    <row r="14" spans="1:27" x14ac:dyDescent="0.25">
      <c r="A14" s="4" t="s">
        <v>8</v>
      </c>
    </row>
    <row r="15" spans="1:27" x14ac:dyDescent="0.25">
      <c r="B15" t="s">
        <v>13</v>
      </c>
      <c r="C15" t="s">
        <v>14</v>
      </c>
    </row>
    <row r="16" spans="1:27" x14ac:dyDescent="0.25">
      <c r="A16" s="2" t="s">
        <v>20</v>
      </c>
      <c r="B16" s="24">
        <v>14886</v>
      </c>
      <c r="C16" s="5">
        <f>B16/$B$22</f>
        <v>5.514517933482007E-2</v>
      </c>
      <c r="H16" t="s">
        <v>8</v>
      </c>
      <c r="I16" t="s">
        <v>15</v>
      </c>
      <c r="J16" t="s">
        <v>16</v>
      </c>
      <c r="L16" t="s">
        <v>3</v>
      </c>
      <c r="X16" t="s">
        <v>28</v>
      </c>
      <c r="Y16" t="s">
        <v>29</v>
      </c>
      <c r="Z16" t="s">
        <v>30</v>
      </c>
      <c r="AA16" t="s">
        <v>3</v>
      </c>
    </row>
    <row r="17" spans="1:12" x14ac:dyDescent="0.25">
      <c r="A17" s="2" t="s">
        <v>18</v>
      </c>
      <c r="B17" s="24">
        <v>20691</v>
      </c>
      <c r="C17" s="5">
        <f>B17/$B$22</f>
        <v>7.6649798845677963E-2</v>
      </c>
      <c r="G17" t="s">
        <v>2</v>
      </c>
      <c r="H17" s="5">
        <f>C16</f>
        <v>5.514517933482007E-2</v>
      </c>
      <c r="I17" s="5">
        <f>C27</f>
        <v>7.531095138890477E-2</v>
      </c>
      <c r="J17" s="5">
        <f>C38</f>
        <v>5.0719263276626646E-2</v>
      </c>
      <c r="L17" s="21">
        <v>6.8539366413543967E-2</v>
      </c>
    </row>
    <row r="18" spans="1:12" x14ac:dyDescent="0.25">
      <c r="A18" s="2" t="s">
        <v>21</v>
      </c>
      <c r="B18" s="24">
        <v>124245</v>
      </c>
      <c r="C18" s="5">
        <f>B18/$B$22</f>
        <v>0.46026553852309016</v>
      </c>
      <c r="G18" t="s">
        <v>4</v>
      </c>
      <c r="H18" s="5">
        <f>C17</f>
        <v>7.6649798845677963E-2</v>
      </c>
      <c r="I18" s="5">
        <f>C28</f>
        <v>8.4110664163352666E-2</v>
      </c>
      <c r="J18" s="5">
        <f>C39</f>
        <v>7.5789180920595195E-2</v>
      </c>
      <c r="L18" s="21">
        <v>8.1684268034795601E-2</v>
      </c>
    </row>
    <row r="19" spans="1:12" x14ac:dyDescent="0.25">
      <c r="A19" s="2" t="s">
        <v>22</v>
      </c>
      <c r="B19" s="24">
        <v>97845</v>
      </c>
      <c r="C19" s="5">
        <f>B19/$B$22</f>
        <v>0.36246675211712148</v>
      </c>
      <c r="G19" t="s">
        <v>5</v>
      </c>
      <c r="H19" s="5">
        <f>C18</f>
        <v>0.46026553852309016</v>
      </c>
      <c r="I19" s="5">
        <f>C29</f>
        <v>0.32123525282023019</v>
      </c>
      <c r="J19" s="5">
        <f>C40</f>
        <v>0.180642469753859</v>
      </c>
      <c r="L19" s="21">
        <v>0.33641010585939524</v>
      </c>
    </row>
    <row r="20" spans="1:12" x14ac:dyDescent="0.25">
      <c r="A20" s="2" t="s">
        <v>23</v>
      </c>
      <c r="B20" s="24">
        <v>12275</v>
      </c>
      <c r="C20" s="5">
        <f>B20/$B$22</f>
        <v>4.5472731179290363E-2</v>
      </c>
      <c r="G20" t="s">
        <v>19</v>
      </c>
      <c r="H20" s="3">
        <f>C20</f>
        <v>4.5472731179290363E-2</v>
      </c>
      <c r="I20" s="5">
        <f>C31</f>
        <v>2.141728430069954E-2</v>
      </c>
      <c r="J20" s="5">
        <f>C42</f>
        <v>1.0985954665554165E-2</v>
      </c>
      <c r="L20" s="21">
        <v>2.5454608251161345E-2</v>
      </c>
    </row>
    <row r="21" spans="1:12" x14ac:dyDescent="0.25">
      <c r="B21" s="23"/>
      <c r="G21" t="s">
        <v>1</v>
      </c>
      <c r="H21" s="5">
        <f>C19</f>
        <v>0.36246675211712148</v>
      </c>
      <c r="I21" s="5">
        <f>C30</f>
        <v>0.49792584732681283</v>
      </c>
      <c r="J21" s="5">
        <f>C41</f>
        <v>0.68186313138336496</v>
      </c>
      <c r="L21" s="21">
        <v>0.48791165144110382</v>
      </c>
    </row>
    <row r="22" spans="1:12" x14ac:dyDescent="0.25">
      <c r="A22" t="s">
        <v>3</v>
      </c>
      <c r="B22" s="24">
        <v>269942</v>
      </c>
      <c r="H22" s="3"/>
    </row>
    <row r="25" spans="1:12" x14ac:dyDescent="0.25">
      <c r="A25" s="4" t="s">
        <v>15</v>
      </c>
    </row>
    <row r="27" spans="1:12" ht="30" x14ac:dyDescent="0.25">
      <c r="A27" s="2" t="s">
        <v>9</v>
      </c>
      <c r="B27" s="23">
        <v>65865</v>
      </c>
      <c r="C27" s="5">
        <f>B27/$B$33</f>
        <v>7.531095138890477E-2</v>
      </c>
    </row>
    <row r="28" spans="1:12" ht="60" x14ac:dyDescent="0.25">
      <c r="A28" s="2" t="s">
        <v>10</v>
      </c>
      <c r="B28" s="24">
        <v>73561</v>
      </c>
      <c r="C28" s="5">
        <f>B28/$B$33</f>
        <v>8.4110664163352666E-2</v>
      </c>
    </row>
    <row r="29" spans="1:12" x14ac:dyDescent="0.25">
      <c r="A29" s="2" t="s">
        <v>0</v>
      </c>
      <c r="B29" s="24">
        <v>280944</v>
      </c>
      <c r="C29" s="5">
        <f>B29/$B$33</f>
        <v>0.32123525282023019</v>
      </c>
    </row>
    <row r="30" spans="1:12" ht="30" x14ac:dyDescent="0.25">
      <c r="A30" s="2" t="s">
        <v>11</v>
      </c>
      <c r="B30" s="24">
        <v>435473</v>
      </c>
      <c r="C30" s="5">
        <f>B30/$B$33</f>
        <v>0.49792584732681283</v>
      </c>
    </row>
    <row r="31" spans="1:12" ht="30" x14ac:dyDescent="0.25">
      <c r="A31" s="2" t="s">
        <v>12</v>
      </c>
      <c r="B31" s="24">
        <v>18731</v>
      </c>
      <c r="C31" s="5">
        <f>B31/$B$33</f>
        <v>2.141728430069954E-2</v>
      </c>
      <c r="H31" t="s">
        <v>36</v>
      </c>
    </row>
    <row r="32" spans="1:12" x14ac:dyDescent="0.25">
      <c r="B32" s="23"/>
      <c r="G32" t="s">
        <v>2</v>
      </c>
      <c r="H32" s="1">
        <f>SUM(B27,B38)</f>
        <v>72430</v>
      </c>
    </row>
    <row r="33" spans="1:8" x14ac:dyDescent="0.25">
      <c r="A33" t="s">
        <v>3</v>
      </c>
      <c r="B33" s="22">
        <v>874574</v>
      </c>
      <c r="G33" t="s">
        <v>4</v>
      </c>
      <c r="H33" s="1">
        <f>SUM(B28,B39)</f>
        <v>83371</v>
      </c>
    </row>
    <row r="34" spans="1:8" x14ac:dyDescent="0.25">
      <c r="G34" t="s">
        <v>5</v>
      </c>
      <c r="H34" s="1">
        <f>SUM(B29,B40)</f>
        <v>304326</v>
      </c>
    </row>
    <row r="35" spans="1:8" x14ac:dyDescent="0.25">
      <c r="G35" t="s">
        <v>19</v>
      </c>
      <c r="H35" s="1">
        <f>SUM(B31,B42,B27,B38)</f>
        <v>92583</v>
      </c>
    </row>
    <row r="36" spans="1:8" x14ac:dyDescent="0.25">
      <c r="A36" s="4" t="s">
        <v>16</v>
      </c>
      <c r="G36" t="s">
        <v>1</v>
      </c>
      <c r="H36" s="1">
        <f>SUM(B30,B41)</f>
        <v>523732</v>
      </c>
    </row>
    <row r="38" spans="1:8" ht="30" x14ac:dyDescent="0.25">
      <c r="A38" s="2" t="s">
        <v>9</v>
      </c>
      <c r="B38" s="24">
        <v>6565</v>
      </c>
      <c r="C38" s="5">
        <f>B38/$B$44</f>
        <v>5.0719263276626646E-2</v>
      </c>
    </row>
    <row r="39" spans="1:8" ht="60" x14ac:dyDescent="0.25">
      <c r="A39" s="2" t="s">
        <v>10</v>
      </c>
      <c r="B39" s="24">
        <v>9810</v>
      </c>
      <c r="C39" s="5">
        <f>B39/$B$44</f>
        <v>7.5789180920595195E-2</v>
      </c>
    </row>
    <row r="40" spans="1:8" x14ac:dyDescent="0.25">
      <c r="A40" s="2" t="s">
        <v>0</v>
      </c>
      <c r="B40" s="24">
        <v>23382</v>
      </c>
      <c r="C40" s="5">
        <f>B40/$B$44</f>
        <v>0.180642469753859</v>
      </c>
    </row>
    <row r="41" spans="1:8" ht="30" x14ac:dyDescent="0.25">
      <c r="A41" s="2" t="s">
        <v>11</v>
      </c>
      <c r="B41" s="24">
        <v>88259</v>
      </c>
      <c r="C41" s="5">
        <f>B41/$B$44</f>
        <v>0.68186313138336496</v>
      </c>
    </row>
    <row r="42" spans="1:8" ht="30" x14ac:dyDescent="0.25">
      <c r="A42" s="2" t="s">
        <v>12</v>
      </c>
      <c r="B42" s="24">
        <v>1422</v>
      </c>
      <c r="C42" s="5">
        <f>B42/$B$44</f>
        <v>1.0985954665554165E-2</v>
      </c>
    </row>
    <row r="43" spans="1:8" x14ac:dyDescent="0.25">
      <c r="B43" s="23"/>
    </row>
    <row r="44" spans="1:8" x14ac:dyDescent="0.25">
      <c r="A44" t="s">
        <v>3</v>
      </c>
      <c r="B44" s="24">
        <v>129438</v>
      </c>
    </row>
    <row r="47" spans="1:8" x14ac:dyDescent="0.25">
      <c r="A47" s="4" t="s">
        <v>6</v>
      </c>
    </row>
    <row r="49" spans="1:3" x14ac:dyDescent="0.25">
      <c r="A49" s="2" t="s">
        <v>2</v>
      </c>
      <c r="B49" s="5">
        <f>C49/$C$55</f>
        <v>6.8539366413543967E-2</v>
      </c>
      <c r="C49" s="1">
        <f>SUM(B16,B27,B38)</f>
        <v>87316</v>
      </c>
    </row>
    <row r="50" spans="1:3" x14ac:dyDescent="0.25">
      <c r="A50" s="2" t="s">
        <v>4</v>
      </c>
      <c r="B50" s="5">
        <f>C50/$C$55</f>
        <v>8.1684268034795601E-2</v>
      </c>
      <c r="C50" s="1">
        <f>SUM(B17,B28,B39)</f>
        <v>104062</v>
      </c>
    </row>
    <row r="51" spans="1:3" x14ac:dyDescent="0.25">
      <c r="A51" s="2" t="s">
        <v>5</v>
      </c>
      <c r="B51" s="5">
        <f>C51/$C$55</f>
        <v>0.33641010585939524</v>
      </c>
      <c r="C51" s="1">
        <f>SUM(B18,B29,B40)</f>
        <v>428571</v>
      </c>
    </row>
    <row r="52" spans="1:3" x14ac:dyDescent="0.25">
      <c r="A52" s="2" t="s">
        <v>1</v>
      </c>
      <c r="B52" s="5">
        <f>C52/$C$55</f>
        <v>0.48791165144110382</v>
      </c>
      <c r="C52" s="1">
        <f>SUM(B19,B30,B41)</f>
        <v>621577</v>
      </c>
    </row>
    <row r="53" spans="1:3" x14ac:dyDescent="0.25">
      <c r="A53" s="16" t="s">
        <v>19</v>
      </c>
      <c r="B53" s="17">
        <f>C53/$C$55</f>
        <v>2.5454608251161345E-2</v>
      </c>
      <c r="C53" s="18">
        <f>B55-(C52+C51+C50+C49)</f>
        <v>32428</v>
      </c>
    </row>
    <row r="54" spans="1:3" x14ac:dyDescent="0.25">
      <c r="B54" s="3"/>
    </row>
    <row r="55" spans="1:3" x14ac:dyDescent="0.25">
      <c r="A55" t="s">
        <v>3</v>
      </c>
      <c r="B55" s="1">
        <f>SUM(B22,B33,B44)</f>
        <v>1273954</v>
      </c>
      <c r="C55" s="1">
        <f>B55</f>
        <v>1273954</v>
      </c>
    </row>
    <row r="57" spans="1:3" x14ac:dyDescent="0.25">
      <c r="A57" t="s">
        <v>35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7"/>
  <sheetViews>
    <sheetView zoomScale="78" zoomScaleNormal="78" workbookViewId="0">
      <selection activeCell="K48" sqref="K48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27" x14ac:dyDescent="0.25">
      <c r="A2" s="4" t="s">
        <v>7</v>
      </c>
      <c r="B2">
        <v>2017</v>
      </c>
    </row>
    <row r="3" spans="1:27" x14ac:dyDescent="0.25">
      <c r="A3" s="4"/>
    </row>
    <row r="4" spans="1:27" x14ac:dyDescent="0.25">
      <c r="A4" s="4" t="s">
        <v>32</v>
      </c>
    </row>
    <row r="5" spans="1:27" x14ac:dyDescent="0.25">
      <c r="A5" s="4"/>
      <c r="B5" t="s">
        <v>13</v>
      </c>
      <c r="C5" t="s">
        <v>14</v>
      </c>
      <c r="H5" t="s">
        <v>32</v>
      </c>
      <c r="I5" t="s">
        <v>8</v>
      </c>
      <c r="J5" t="s">
        <v>15</v>
      </c>
      <c r="K5" t="s">
        <v>16</v>
      </c>
    </row>
    <row r="6" spans="1:27" x14ac:dyDescent="0.25">
      <c r="A6" s="2" t="s">
        <v>20</v>
      </c>
      <c r="B6" s="15">
        <v>4725</v>
      </c>
      <c r="C6" s="21">
        <f>B6/B12</f>
        <v>5.9816183917358719E-2</v>
      </c>
      <c r="G6" t="s">
        <v>2</v>
      </c>
      <c r="H6" s="3">
        <f>C6</f>
        <v>5.9816183917358719E-2</v>
      </c>
      <c r="I6" s="3">
        <f>C16</f>
        <v>5.8543936507702565E-2</v>
      </c>
      <c r="J6" s="3">
        <f>C27</f>
        <v>7.3138258210680651E-2</v>
      </c>
      <c r="K6" s="3">
        <f>C38</f>
        <v>4.8442197321672591E-2</v>
      </c>
    </row>
    <row r="7" spans="1:27" x14ac:dyDescent="0.25">
      <c r="A7" s="2" t="s">
        <v>18</v>
      </c>
      <c r="B7" s="15">
        <v>5678</v>
      </c>
      <c r="C7" s="21">
        <f>B7/B12</f>
        <v>7.1880696779420702E-2</v>
      </c>
      <c r="G7" t="s">
        <v>4</v>
      </c>
      <c r="H7" s="3">
        <f>C7</f>
        <v>7.1880696779420702E-2</v>
      </c>
      <c r="I7" s="3">
        <f>C17</f>
        <v>8.2405131851895519E-2</v>
      </c>
      <c r="J7" s="3">
        <f>C28</f>
        <v>8.2872130631216401E-2</v>
      </c>
      <c r="K7" s="3">
        <f>C39</f>
        <v>8.0725608089641979E-2</v>
      </c>
    </row>
    <row r="8" spans="1:27" x14ac:dyDescent="0.25">
      <c r="A8" s="2" t="s">
        <v>21</v>
      </c>
      <c r="B8" s="15">
        <v>36761</v>
      </c>
      <c r="C8" s="21">
        <f>B8/B12</f>
        <v>0.46537624063196276</v>
      </c>
      <c r="G8" t="s">
        <v>5</v>
      </c>
      <c r="H8" s="3">
        <f>C8</f>
        <v>0.46537624063196276</v>
      </c>
      <c r="I8" s="3">
        <f>C18</f>
        <v>0.46775090916460027</v>
      </c>
      <c r="J8" s="3">
        <f>C29</f>
        <v>0.32040295535589658</v>
      </c>
      <c r="K8" s="3">
        <f>C40</f>
        <v>0.17630329324952174</v>
      </c>
    </row>
    <row r="9" spans="1:27" x14ac:dyDescent="0.25">
      <c r="A9" s="2" t="s">
        <v>22</v>
      </c>
      <c r="B9" s="15">
        <v>28237</v>
      </c>
      <c r="C9" s="21">
        <f>B9/B12</f>
        <v>0.35746657889406525</v>
      </c>
      <c r="G9" t="s">
        <v>19</v>
      </c>
      <c r="H9" s="3">
        <f>C10</f>
        <v>4.5460299777192625E-2</v>
      </c>
      <c r="I9" s="3">
        <f>C20</f>
        <v>3.9034203748668957E-2</v>
      </c>
      <c r="J9" s="3">
        <f>C31</f>
        <v>1.9131312432370526E-2</v>
      </c>
      <c r="K9" s="3">
        <f>C42</f>
        <v>9.0701011205247331E-3</v>
      </c>
    </row>
    <row r="10" spans="1:27" x14ac:dyDescent="0.25">
      <c r="A10" s="2" t="s">
        <v>23</v>
      </c>
      <c r="B10" s="15">
        <f>B12-SUM(B6:B9)</f>
        <v>3591</v>
      </c>
      <c r="C10" s="21">
        <f>B10/B12</f>
        <v>4.5460299777192625E-2</v>
      </c>
      <c r="G10" t="s">
        <v>1</v>
      </c>
      <c r="H10" s="3">
        <f>C9</f>
        <v>0.35746657889406525</v>
      </c>
      <c r="I10" s="3">
        <f>C19</f>
        <v>0.3522658187271327</v>
      </c>
      <c r="J10" s="3">
        <f>C30</f>
        <v>0.50445534336983588</v>
      </c>
      <c r="K10" s="3">
        <f>C41</f>
        <v>0.68545880021863892</v>
      </c>
    </row>
    <row r="11" spans="1:27" x14ac:dyDescent="0.25">
      <c r="A11" s="2"/>
    </row>
    <row r="12" spans="1:27" x14ac:dyDescent="0.25">
      <c r="A12" t="s">
        <v>3</v>
      </c>
      <c r="B12" s="1">
        <v>78992</v>
      </c>
    </row>
    <row r="13" spans="1:27" x14ac:dyDescent="0.25">
      <c r="A13" s="4"/>
    </row>
    <row r="14" spans="1:27" x14ac:dyDescent="0.25">
      <c r="A14" s="4" t="s">
        <v>8</v>
      </c>
    </row>
    <row r="15" spans="1:27" x14ac:dyDescent="0.25">
      <c r="B15" t="s">
        <v>13</v>
      </c>
      <c r="C15" t="s">
        <v>14</v>
      </c>
    </row>
    <row r="16" spans="1:27" x14ac:dyDescent="0.25">
      <c r="A16" s="2" t="s">
        <v>20</v>
      </c>
      <c r="B16" s="1">
        <v>15889</v>
      </c>
      <c r="C16" s="5">
        <f>B16/$B$22</f>
        <v>5.8543936507702565E-2</v>
      </c>
      <c r="H16" t="s">
        <v>8</v>
      </c>
      <c r="I16" t="s">
        <v>15</v>
      </c>
      <c r="J16" t="s">
        <v>16</v>
      </c>
      <c r="X16" t="s">
        <v>28</v>
      </c>
      <c r="Y16" t="s">
        <v>29</v>
      </c>
      <c r="Z16" t="s">
        <v>30</v>
      </c>
      <c r="AA16" t="s">
        <v>3</v>
      </c>
    </row>
    <row r="17" spans="1:10" x14ac:dyDescent="0.25">
      <c r="A17" s="2" t="s">
        <v>18</v>
      </c>
      <c r="B17" s="1">
        <v>22365</v>
      </c>
      <c r="C17" s="5">
        <f>B17/$B$22</f>
        <v>8.2405131851895519E-2</v>
      </c>
      <c r="G17" t="s">
        <v>2</v>
      </c>
      <c r="H17" s="5">
        <f>C16</f>
        <v>5.8543936507702565E-2</v>
      </c>
      <c r="I17" s="5">
        <f>C27</f>
        <v>7.3138258210680651E-2</v>
      </c>
      <c r="J17" s="5">
        <f>C38</f>
        <v>4.8442197321672591E-2</v>
      </c>
    </row>
    <row r="18" spans="1:10" x14ac:dyDescent="0.25">
      <c r="A18" s="2" t="s">
        <v>21</v>
      </c>
      <c r="B18" s="1">
        <v>126949</v>
      </c>
      <c r="C18" s="5">
        <f>B18/$B$22</f>
        <v>0.46775090916460027</v>
      </c>
      <c r="G18" t="s">
        <v>4</v>
      </c>
      <c r="H18" s="5">
        <f>C17</f>
        <v>8.2405131851895519E-2</v>
      </c>
      <c r="I18" s="5">
        <f>C28</f>
        <v>8.2872130631216401E-2</v>
      </c>
      <c r="J18" s="5">
        <f>C39</f>
        <v>8.0725608089641979E-2</v>
      </c>
    </row>
    <row r="19" spans="1:10" x14ac:dyDescent="0.25">
      <c r="A19" s="2" t="s">
        <v>22</v>
      </c>
      <c r="B19" s="1">
        <v>95606</v>
      </c>
      <c r="C19" s="5">
        <f>B19/$B$22</f>
        <v>0.3522658187271327</v>
      </c>
      <c r="G19" t="s">
        <v>5</v>
      </c>
      <c r="H19" s="5">
        <f>C18</f>
        <v>0.46775090916460027</v>
      </c>
      <c r="I19" s="5">
        <f>C29</f>
        <v>0.32040295535589658</v>
      </c>
      <c r="J19" s="5">
        <f>C40</f>
        <v>0.17630329324952174</v>
      </c>
    </row>
    <row r="20" spans="1:10" x14ac:dyDescent="0.25">
      <c r="A20" s="2" t="s">
        <v>23</v>
      </c>
      <c r="B20" s="1">
        <f>B22-SUM(B16:B19)</f>
        <v>10594</v>
      </c>
      <c r="C20" s="5">
        <f>B20/$B$22</f>
        <v>3.9034203748668957E-2</v>
      </c>
      <c r="G20" t="s">
        <v>19</v>
      </c>
      <c r="H20" s="3">
        <f>C20</f>
        <v>3.9034203748668957E-2</v>
      </c>
      <c r="I20" s="5">
        <f>C31</f>
        <v>1.9131312432370526E-2</v>
      </c>
      <c r="J20" s="5">
        <f>C42</f>
        <v>9.0701011205247331E-3</v>
      </c>
    </row>
    <row r="21" spans="1:10" x14ac:dyDescent="0.25">
      <c r="G21" t="s">
        <v>1</v>
      </c>
      <c r="H21" s="5">
        <f>C19</f>
        <v>0.3522658187271327</v>
      </c>
      <c r="I21" s="5">
        <f>C30</f>
        <v>0.50445534336983588</v>
      </c>
      <c r="J21" s="5">
        <f>C41</f>
        <v>0.68545880021863892</v>
      </c>
    </row>
    <row r="22" spans="1:10" x14ac:dyDescent="0.25">
      <c r="A22" t="s">
        <v>3</v>
      </c>
      <c r="B22" s="1">
        <v>271403</v>
      </c>
      <c r="H22" s="3"/>
    </row>
    <row r="25" spans="1:10" x14ac:dyDescent="0.25">
      <c r="A25" s="4" t="s">
        <v>15</v>
      </c>
    </row>
    <row r="27" spans="1:10" ht="30" x14ac:dyDescent="0.25">
      <c r="A27" s="2" t="s">
        <v>9</v>
      </c>
      <c r="B27">
        <v>61305</v>
      </c>
      <c r="C27" s="5">
        <f>B27/$B$33</f>
        <v>7.3138258210680651E-2</v>
      </c>
    </row>
    <row r="28" spans="1:10" ht="60" x14ac:dyDescent="0.25">
      <c r="A28" s="2" t="s">
        <v>10</v>
      </c>
      <c r="B28" s="1">
        <v>69464</v>
      </c>
      <c r="C28" s="5">
        <f>B28/$B$33</f>
        <v>8.2872130631216401E-2</v>
      </c>
    </row>
    <row r="29" spans="1:10" x14ac:dyDescent="0.25">
      <c r="A29" s="2" t="s">
        <v>0</v>
      </c>
      <c r="B29" s="1">
        <v>268564</v>
      </c>
      <c r="C29" s="5">
        <f>B29/$B$33</f>
        <v>0.32040295535589658</v>
      </c>
    </row>
    <row r="30" spans="1:10" ht="30" x14ac:dyDescent="0.25">
      <c r="A30" s="2" t="s">
        <v>11</v>
      </c>
      <c r="B30" s="1">
        <v>422838</v>
      </c>
      <c r="C30" s="5">
        <f>B30/$B$33</f>
        <v>0.50445534336983588</v>
      </c>
    </row>
    <row r="31" spans="1:10" ht="30" x14ac:dyDescent="0.25">
      <c r="A31" s="2" t="s">
        <v>12</v>
      </c>
      <c r="B31" s="1">
        <f>B33-SUM(B27:B30)</f>
        <v>16036</v>
      </c>
      <c r="C31" s="5">
        <f>B31/$B$33</f>
        <v>1.9131312432370526E-2</v>
      </c>
    </row>
    <row r="33" spans="1:3" x14ac:dyDescent="0.25">
      <c r="A33" t="s">
        <v>3</v>
      </c>
      <c r="B33" s="15">
        <v>838207</v>
      </c>
    </row>
    <row r="36" spans="1:3" x14ac:dyDescent="0.25">
      <c r="A36" s="4" t="s">
        <v>16</v>
      </c>
    </row>
    <row r="38" spans="1:3" ht="30" x14ac:dyDescent="0.25">
      <c r="A38" s="2" t="s">
        <v>9</v>
      </c>
      <c r="B38" s="1">
        <v>5672</v>
      </c>
      <c r="C38" s="5">
        <f>B38/$B$44</f>
        <v>4.8442197321672591E-2</v>
      </c>
    </row>
    <row r="39" spans="1:3" ht="60" x14ac:dyDescent="0.25">
      <c r="A39" s="2" t="s">
        <v>10</v>
      </c>
      <c r="B39" s="1">
        <v>9452</v>
      </c>
      <c r="C39" s="5">
        <f>B39/$B$44</f>
        <v>8.0725608089641979E-2</v>
      </c>
    </row>
    <row r="40" spans="1:3" x14ac:dyDescent="0.25">
      <c r="A40" s="2" t="s">
        <v>0</v>
      </c>
      <c r="B40" s="1">
        <v>20643</v>
      </c>
      <c r="C40" s="5">
        <f>B40/$B$44</f>
        <v>0.17630329324952174</v>
      </c>
    </row>
    <row r="41" spans="1:3" ht="30" x14ac:dyDescent="0.25">
      <c r="A41" s="2" t="s">
        <v>11</v>
      </c>
      <c r="B41" s="1">
        <v>80259</v>
      </c>
      <c r="C41" s="5">
        <f>B41/$B$44</f>
        <v>0.68545880021863892</v>
      </c>
    </row>
    <row r="42" spans="1:3" ht="30" x14ac:dyDescent="0.25">
      <c r="A42" s="2" t="s">
        <v>12</v>
      </c>
      <c r="B42" s="1">
        <f>B44-SUM(B38:B41)</f>
        <v>1062</v>
      </c>
      <c r="C42" s="5">
        <f>B42/$B$44</f>
        <v>9.0701011205247331E-3</v>
      </c>
    </row>
    <row r="44" spans="1:3" x14ac:dyDescent="0.25">
      <c r="A44" t="s">
        <v>3</v>
      </c>
      <c r="B44" s="1">
        <v>117088</v>
      </c>
    </row>
    <row r="47" spans="1:3" x14ac:dyDescent="0.25">
      <c r="A47" s="4" t="s">
        <v>6</v>
      </c>
    </row>
    <row r="49" spans="1:3" x14ac:dyDescent="0.25">
      <c r="A49" s="2" t="s">
        <v>2</v>
      </c>
      <c r="B49" s="5">
        <f>C49/$C$55</f>
        <v>6.7552078832768939E-2</v>
      </c>
      <c r="C49" s="1">
        <f>SUM(B16,B27,B38)</f>
        <v>82866</v>
      </c>
    </row>
    <row r="50" spans="1:3" x14ac:dyDescent="0.25">
      <c r="A50" s="2" t="s">
        <v>4</v>
      </c>
      <c r="B50" s="5">
        <f>C50/$C$55</f>
        <v>8.256392363890705E-2</v>
      </c>
      <c r="C50" s="1">
        <f>SUM(B17,B28,B39)</f>
        <v>101281</v>
      </c>
    </row>
    <row r="51" spans="1:3" x14ac:dyDescent="0.25">
      <c r="A51" s="2" t="s">
        <v>5</v>
      </c>
      <c r="B51" s="5">
        <f>C51/$C$55</f>
        <v>0.33924894309764914</v>
      </c>
      <c r="C51" s="1">
        <f>SUM(B18,B29,B40)</f>
        <v>416156</v>
      </c>
    </row>
    <row r="52" spans="1:3" x14ac:dyDescent="0.25">
      <c r="A52" s="2" t="s">
        <v>1</v>
      </c>
      <c r="B52" s="5">
        <f>C52/$C$55</f>
        <v>0.4880606310599675</v>
      </c>
      <c r="C52" s="1">
        <f>SUM(B19,B30,B41)</f>
        <v>598703</v>
      </c>
    </row>
    <row r="53" spans="1:3" x14ac:dyDescent="0.25">
      <c r="A53" s="16" t="s">
        <v>19</v>
      </c>
      <c r="B53" s="17">
        <f>C53/$C$55</f>
        <v>2.2574423370707378E-2</v>
      </c>
      <c r="C53" s="18">
        <f>B55-(C52+C51+C50+C49)</f>
        <v>27692</v>
      </c>
    </row>
    <row r="54" spans="1:3" x14ac:dyDescent="0.25">
      <c r="B54" s="3"/>
    </row>
    <row r="55" spans="1:3" x14ac:dyDescent="0.25">
      <c r="A55" t="s">
        <v>3</v>
      </c>
      <c r="B55" s="1">
        <f>SUM(B22,B33,B44)</f>
        <v>1226698</v>
      </c>
      <c r="C55" s="1">
        <f>B55</f>
        <v>1226698</v>
      </c>
    </row>
    <row r="57" spans="1:3" x14ac:dyDescent="0.25">
      <c r="A57" t="s">
        <v>34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57"/>
  <sheetViews>
    <sheetView topLeftCell="A28" zoomScale="78" zoomScaleNormal="78" workbookViewId="0">
      <selection activeCell="C49" sqref="C49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27" x14ac:dyDescent="0.25">
      <c r="A2" s="4" t="s">
        <v>7</v>
      </c>
      <c r="B2">
        <v>2016</v>
      </c>
    </row>
    <row r="3" spans="1:27" x14ac:dyDescent="0.25">
      <c r="A3" s="4"/>
    </row>
    <row r="4" spans="1:27" x14ac:dyDescent="0.25">
      <c r="A4" s="4" t="s">
        <v>32</v>
      </c>
    </row>
    <row r="5" spans="1:27" x14ac:dyDescent="0.25">
      <c r="A5" s="4"/>
      <c r="B5" t="s">
        <v>13</v>
      </c>
      <c r="C5" t="s">
        <v>14</v>
      </c>
      <c r="H5" t="s">
        <v>32</v>
      </c>
      <c r="I5" t="s">
        <v>8</v>
      </c>
      <c r="J5" t="s">
        <v>15</v>
      </c>
      <c r="K5" t="s">
        <v>16</v>
      </c>
    </row>
    <row r="6" spans="1:27" x14ac:dyDescent="0.25">
      <c r="A6" s="2" t="s">
        <v>20</v>
      </c>
      <c r="B6" s="15">
        <v>4507</v>
      </c>
      <c r="C6" s="21">
        <f>B6/B12</f>
        <v>5.6687545594043216E-2</v>
      </c>
      <c r="G6" t="s">
        <v>2</v>
      </c>
      <c r="H6" s="3">
        <f>C6</f>
        <v>5.6687545594043216E-2</v>
      </c>
      <c r="I6" s="3">
        <f>C16</f>
        <v>5.2398299714271949E-2</v>
      </c>
      <c r="J6" s="3">
        <f>C27</f>
        <v>7.0269006246810525E-2</v>
      </c>
      <c r="K6" s="3">
        <f>C38</f>
        <v>4.5330037721231793E-2</v>
      </c>
    </row>
    <row r="7" spans="1:27" x14ac:dyDescent="0.25">
      <c r="A7" s="2" t="s">
        <v>18</v>
      </c>
      <c r="B7" s="15">
        <v>6989</v>
      </c>
      <c r="C7" s="21">
        <f>B7/B12</f>
        <v>8.7905315322114055E-2</v>
      </c>
      <c r="G7" t="s">
        <v>4</v>
      </c>
      <c r="H7" s="3">
        <f>C7</f>
        <v>8.7905315322114055E-2</v>
      </c>
      <c r="I7" s="3">
        <f>C17</f>
        <v>9.0450901840740894E-2</v>
      </c>
      <c r="J7" s="3">
        <f>C28</f>
        <v>8.0957641290089991E-2</v>
      </c>
      <c r="K7" s="3">
        <f>C39</f>
        <v>7.9048576461582448E-2</v>
      </c>
    </row>
    <row r="8" spans="1:27" x14ac:dyDescent="0.25">
      <c r="A8" s="2" t="s">
        <v>21</v>
      </c>
      <c r="B8" s="15">
        <v>36832</v>
      </c>
      <c r="C8" s="21">
        <f>B8/B12</f>
        <v>0.46326063441752824</v>
      </c>
      <c r="G8" t="s">
        <v>5</v>
      </c>
      <c r="H8" s="3">
        <f>C8</f>
        <v>0.46326063441752824</v>
      </c>
      <c r="I8" s="3">
        <f>C18</f>
        <v>0.46854211987236738</v>
      </c>
      <c r="J8" s="3">
        <f>C29</f>
        <v>0.31700279760650574</v>
      </c>
      <c r="K8" s="3">
        <f>C40</f>
        <v>0.17282595663441763</v>
      </c>
    </row>
    <row r="9" spans="1:27" x14ac:dyDescent="0.25">
      <c r="A9" s="2" t="s">
        <v>22</v>
      </c>
      <c r="B9" s="15">
        <v>28725</v>
      </c>
      <c r="C9" s="21">
        <f>B9/B12</f>
        <v>0.36129348728397859</v>
      </c>
      <c r="G9" t="s">
        <v>19</v>
      </c>
      <c r="H9" s="3">
        <f>C10</f>
        <v>3.0853017382335923E-2</v>
      </c>
      <c r="I9" s="3">
        <f>C20</f>
        <v>3.3223761011277178E-2</v>
      </c>
      <c r="J9" s="3">
        <f>C31</f>
        <v>2.0187343418682457E-2</v>
      </c>
      <c r="K9" s="3">
        <f>C42</f>
        <v>1.1925074012930359E-2</v>
      </c>
    </row>
    <row r="10" spans="1:27" x14ac:dyDescent="0.25">
      <c r="A10" s="2" t="s">
        <v>23</v>
      </c>
      <c r="B10" s="15">
        <f>B12-(B9+B8+B7+B6)</f>
        <v>2453</v>
      </c>
      <c r="C10" s="21">
        <f>B10/B12</f>
        <v>3.0853017382335923E-2</v>
      </c>
      <c r="G10" t="s">
        <v>1</v>
      </c>
      <c r="H10" s="3">
        <f>C9</f>
        <v>0.36129348728397859</v>
      </c>
      <c r="I10" s="3">
        <f>C19</f>
        <v>0.35538491756134261</v>
      </c>
      <c r="J10" s="3">
        <f>C30</f>
        <v>0.5115832114379113</v>
      </c>
      <c r="K10" s="3">
        <f>C41</f>
        <v>0.69087035516983775</v>
      </c>
    </row>
    <row r="11" spans="1:27" x14ac:dyDescent="0.25">
      <c r="A11" s="2"/>
    </row>
    <row r="12" spans="1:27" x14ac:dyDescent="0.25">
      <c r="A12" t="s">
        <v>3</v>
      </c>
      <c r="B12" s="1">
        <v>79506</v>
      </c>
    </row>
    <row r="13" spans="1:27" x14ac:dyDescent="0.25">
      <c r="A13" s="4"/>
    </row>
    <row r="14" spans="1:27" x14ac:dyDescent="0.25">
      <c r="A14" s="4" t="s">
        <v>8</v>
      </c>
    </row>
    <row r="15" spans="1:27" x14ac:dyDescent="0.25">
      <c r="B15" t="s">
        <v>13</v>
      </c>
      <c r="C15" t="s">
        <v>14</v>
      </c>
    </row>
    <row r="16" spans="1:27" x14ac:dyDescent="0.25">
      <c r="A16" s="2" t="s">
        <v>20</v>
      </c>
      <c r="B16" s="1">
        <v>14139</v>
      </c>
      <c r="C16" s="5">
        <f>B16/$B$22</f>
        <v>5.2398299714271949E-2</v>
      </c>
      <c r="H16" t="s">
        <v>8</v>
      </c>
      <c r="I16" t="s">
        <v>15</v>
      </c>
      <c r="J16" t="s">
        <v>16</v>
      </c>
      <c r="X16" t="s">
        <v>28</v>
      </c>
      <c r="Y16" t="s">
        <v>29</v>
      </c>
      <c r="Z16" t="s">
        <v>30</v>
      </c>
      <c r="AA16" t="s">
        <v>3</v>
      </c>
    </row>
    <row r="17" spans="1:10" x14ac:dyDescent="0.25">
      <c r="A17" s="2" t="s">
        <v>18</v>
      </c>
      <c r="B17" s="1">
        <v>24407</v>
      </c>
      <c r="C17" s="5">
        <f>B17/$B$22</f>
        <v>9.0450901840740894E-2</v>
      </c>
      <c r="G17" t="s">
        <v>2</v>
      </c>
      <c r="H17" s="5">
        <f>C16</f>
        <v>5.2398299714271949E-2</v>
      </c>
      <c r="I17" s="5">
        <f>C27</f>
        <v>7.0269006246810525E-2</v>
      </c>
      <c r="J17" s="5">
        <f>C38</f>
        <v>4.5330037721231793E-2</v>
      </c>
    </row>
    <row r="18" spans="1:10" x14ac:dyDescent="0.25">
      <c r="A18" s="2" t="s">
        <v>21</v>
      </c>
      <c r="B18" s="1">
        <v>126430</v>
      </c>
      <c r="C18" s="5">
        <f>B18/$B$22</f>
        <v>0.46854211987236738</v>
      </c>
      <c r="G18" t="s">
        <v>4</v>
      </c>
      <c r="H18" s="5">
        <f>C17</f>
        <v>9.0450901840740894E-2</v>
      </c>
      <c r="I18" s="5">
        <f>C28</f>
        <v>8.0957641290089991E-2</v>
      </c>
      <c r="J18" s="5">
        <f>C39</f>
        <v>7.9048576461582448E-2</v>
      </c>
    </row>
    <row r="19" spans="1:10" x14ac:dyDescent="0.25">
      <c r="A19" s="2" t="s">
        <v>22</v>
      </c>
      <c r="B19" s="1">
        <v>95896</v>
      </c>
      <c r="C19" s="5">
        <f>B19/$B$22</f>
        <v>0.35538491756134261</v>
      </c>
      <c r="G19" t="s">
        <v>5</v>
      </c>
      <c r="H19" s="5">
        <f>C18</f>
        <v>0.46854211987236738</v>
      </c>
      <c r="I19" s="5">
        <f>C29</f>
        <v>0.31700279760650574</v>
      </c>
      <c r="J19" s="5">
        <f>C40</f>
        <v>0.17282595663441763</v>
      </c>
    </row>
    <row r="20" spans="1:10" x14ac:dyDescent="0.25">
      <c r="A20" s="2" t="s">
        <v>23</v>
      </c>
      <c r="B20" s="1">
        <f>B22-(B19+B18+B17+B16)</f>
        <v>8965</v>
      </c>
      <c r="C20" s="5">
        <f>B20/$B$22</f>
        <v>3.3223761011277178E-2</v>
      </c>
      <c r="G20" t="s">
        <v>19</v>
      </c>
      <c r="H20" s="3">
        <f>C20</f>
        <v>3.3223761011277178E-2</v>
      </c>
      <c r="I20" s="5">
        <f>C31</f>
        <v>2.0187343418682457E-2</v>
      </c>
      <c r="J20" s="5">
        <f>C42</f>
        <v>1.1925074012930359E-2</v>
      </c>
    </row>
    <row r="21" spans="1:10" x14ac:dyDescent="0.25">
      <c r="G21" t="s">
        <v>1</v>
      </c>
      <c r="H21" s="5">
        <f>C19</f>
        <v>0.35538491756134261</v>
      </c>
      <c r="I21" s="5">
        <f>C30</f>
        <v>0.5115832114379113</v>
      </c>
      <c r="J21" s="5">
        <f>C41</f>
        <v>0.69087035516983775</v>
      </c>
    </row>
    <row r="22" spans="1:10" x14ac:dyDescent="0.25">
      <c r="A22" t="s">
        <v>3</v>
      </c>
      <c r="B22" s="1">
        <v>269837</v>
      </c>
      <c r="H22" s="3"/>
    </row>
    <row r="25" spans="1:10" x14ac:dyDescent="0.25">
      <c r="A25" s="4" t="s">
        <v>15</v>
      </c>
    </row>
    <row r="27" spans="1:10" ht="30" x14ac:dyDescent="0.25">
      <c r="A27" s="2" t="s">
        <v>9</v>
      </c>
      <c r="B27">
        <v>57695</v>
      </c>
      <c r="C27" s="5">
        <f>B27/$B$33</f>
        <v>7.0269006246810525E-2</v>
      </c>
    </row>
    <row r="28" spans="1:10" ht="60" x14ac:dyDescent="0.25">
      <c r="A28" s="2" t="s">
        <v>10</v>
      </c>
      <c r="B28" s="1">
        <v>66471</v>
      </c>
      <c r="C28" s="5">
        <f>B28/$B$33</f>
        <v>8.0957641290089991E-2</v>
      </c>
    </row>
    <row r="29" spans="1:10" x14ac:dyDescent="0.25">
      <c r="A29" s="2" t="s">
        <v>0</v>
      </c>
      <c r="B29" s="1">
        <v>260278</v>
      </c>
      <c r="C29" s="5">
        <f>B29/$B$33</f>
        <v>0.31700279760650574</v>
      </c>
    </row>
    <row r="30" spans="1:10" ht="30" x14ac:dyDescent="0.25">
      <c r="A30" s="2" t="s">
        <v>11</v>
      </c>
      <c r="B30" s="1">
        <v>420040</v>
      </c>
      <c r="C30" s="5">
        <f>B30/$B$33</f>
        <v>0.5115832114379113</v>
      </c>
    </row>
    <row r="31" spans="1:10" ht="30" x14ac:dyDescent="0.25">
      <c r="A31" s="2" t="s">
        <v>12</v>
      </c>
      <c r="B31" s="1">
        <f>B33-(B30+B29+B28+B27)</f>
        <v>16575</v>
      </c>
      <c r="C31" s="5">
        <f>B31/$B$33</f>
        <v>2.0187343418682457E-2</v>
      </c>
    </row>
    <row r="33" spans="1:3" x14ac:dyDescent="0.25">
      <c r="A33" t="s">
        <v>3</v>
      </c>
      <c r="B33" s="15">
        <v>821059</v>
      </c>
    </row>
    <row r="36" spans="1:3" x14ac:dyDescent="0.25">
      <c r="A36" s="4" t="s">
        <v>16</v>
      </c>
    </row>
    <row r="38" spans="1:3" ht="30" x14ac:dyDescent="0.25">
      <c r="A38" s="2" t="s">
        <v>9</v>
      </c>
      <c r="B38" s="1">
        <v>4915</v>
      </c>
      <c r="C38" s="5">
        <f>B38/$B$44</f>
        <v>4.5330037721231793E-2</v>
      </c>
    </row>
    <row r="39" spans="1:3" ht="60" x14ac:dyDescent="0.25">
      <c r="A39" s="2" t="s">
        <v>10</v>
      </c>
      <c r="B39" s="1">
        <v>8571</v>
      </c>
      <c r="C39" s="5">
        <f>B39/$B$44</f>
        <v>7.9048576461582448E-2</v>
      </c>
    </row>
    <row r="40" spans="1:3" x14ac:dyDescent="0.25">
      <c r="A40" s="2" t="s">
        <v>0</v>
      </c>
      <c r="B40" s="1">
        <v>18739</v>
      </c>
      <c r="C40" s="5">
        <f>B40/$B$44</f>
        <v>0.17282595663441763</v>
      </c>
    </row>
    <row r="41" spans="1:3" ht="30" x14ac:dyDescent="0.25">
      <c r="A41" s="2" t="s">
        <v>11</v>
      </c>
      <c r="B41" s="1">
        <v>74909</v>
      </c>
      <c r="C41" s="5">
        <f>B41/$B$44</f>
        <v>0.69087035516983775</v>
      </c>
    </row>
    <row r="42" spans="1:3" ht="30" x14ac:dyDescent="0.25">
      <c r="A42" s="2" t="s">
        <v>12</v>
      </c>
      <c r="B42" s="1">
        <f>B44-(B41+B39+B40+B38)</f>
        <v>1293</v>
      </c>
      <c r="C42" s="5">
        <f>B42/$B$44</f>
        <v>1.1925074012930359E-2</v>
      </c>
    </row>
    <row r="44" spans="1:3" x14ac:dyDescent="0.25">
      <c r="A44" t="s">
        <v>3</v>
      </c>
      <c r="B44" s="1">
        <v>108427</v>
      </c>
    </row>
    <row r="47" spans="1:3" x14ac:dyDescent="0.25">
      <c r="A47" s="4" t="s">
        <v>6</v>
      </c>
    </row>
    <row r="49" spans="1:3" x14ac:dyDescent="0.25">
      <c r="A49" s="2" t="s">
        <v>2</v>
      </c>
      <c r="B49" s="5">
        <f>C49/$C$55</f>
        <v>6.3993603057725071E-2</v>
      </c>
      <c r="C49" s="1">
        <f>SUM(B16,B27,B38)</f>
        <v>76749</v>
      </c>
    </row>
    <row r="50" spans="1:3" x14ac:dyDescent="0.25">
      <c r="A50" s="2" t="s">
        <v>4</v>
      </c>
      <c r="B50" s="5">
        <f>C50/$C$55</f>
        <v>8.2920947901441069E-2</v>
      </c>
      <c r="C50" s="1">
        <f>SUM(B17,B28,B39)</f>
        <v>99449</v>
      </c>
    </row>
    <row r="51" spans="1:3" x14ac:dyDescent="0.25">
      <c r="A51" s="2" t="s">
        <v>5</v>
      </c>
      <c r="B51" s="5">
        <f>C51/$C$55</f>
        <v>0.3380632240022079</v>
      </c>
      <c r="C51" s="1">
        <f>SUM(B18,B29,B40)</f>
        <v>405447</v>
      </c>
    </row>
    <row r="52" spans="1:3" x14ac:dyDescent="0.25">
      <c r="A52" s="2" t="s">
        <v>1</v>
      </c>
      <c r="B52" s="5">
        <f>C52/$C$55</f>
        <v>0.49264876934737345</v>
      </c>
      <c r="C52" s="1">
        <f>SUM(B19,B30,B41)</f>
        <v>590845</v>
      </c>
    </row>
    <row r="53" spans="1:3" x14ac:dyDescent="0.25">
      <c r="A53" s="16" t="s">
        <v>19</v>
      </c>
      <c r="B53" s="17">
        <f>C53/$C$55</f>
        <v>2.2373455691252483E-2</v>
      </c>
      <c r="C53" s="18">
        <f>B55-(C52+C51+C50+C49)</f>
        <v>26833</v>
      </c>
    </row>
    <row r="54" spans="1:3" x14ac:dyDescent="0.25">
      <c r="B54" s="3"/>
    </row>
    <row r="55" spans="1:3" x14ac:dyDescent="0.25">
      <c r="A55" t="s">
        <v>3</v>
      </c>
      <c r="B55" s="1">
        <f>SUM(B22,B33,B44)</f>
        <v>1199323</v>
      </c>
      <c r="C55" s="1">
        <f>B55</f>
        <v>1199323</v>
      </c>
    </row>
    <row r="57" spans="1:3" x14ac:dyDescent="0.25">
      <c r="A57" t="s">
        <v>33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7"/>
  <sheetViews>
    <sheetView topLeftCell="A20" zoomScale="78" zoomScaleNormal="78" workbookViewId="0">
      <selection activeCell="H21" sqref="H21"/>
    </sheetView>
  </sheetViews>
  <sheetFormatPr defaultRowHeight="15" x14ac:dyDescent="0.25"/>
  <cols>
    <col min="1" max="1" width="19.140625" customWidth="1"/>
    <col min="2" max="2" width="10" customWidth="1"/>
    <col min="3" max="3" width="13.85546875" customWidth="1"/>
    <col min="20" max="20" width="11.42578125" bestFit="1" customWidth="1"/>
  </cols>
  <sheetData>
    <row r="2" spans="1:10" x14ac:dyDescent="0.25">
      <c r="A2" s="4" t="s">
        <v>7</v>
      </c>
      <c r="B2">
        <v>2015</v>
      </c>
    </row>
    <row r="3" spans="1:10" x14ac:dyDescent="0.25">
      <c r="A3" s="4"/>
    </row>
    <row r="4" spans="1:10" x14ac:dyDescent="0.25">
      <c r="A4" s="4" t="s">
        <v>8</v>
      </c>
    </row>
    <row r="5" spans="1:10" x14ac:dyDescent="0.25">
      <c r="B5" t="s">
        <v>13</v>
      </c>
      <c r="C5" t="s">
        <v>14</v>
      </c>
    </row>
    <row r="6" spans="1:10" x14ac:dyDescent="0.25">
      <c r="A6" s="2" t="s">
        <v>20</v>
      </c>
      <c r="B6" s="1">
        <v>15463</v>
      </c>
      <c r="C6" s="5">
        <f>B6/$B$12</f>
        <v>5.771025072590337E-2</v>
      </c>
      <c r="H6" t="s">
        <v>8</v>
      </c>
      <c r="I6" t="s">
        <v>15</v>
      </c>
      <c r="J6" t="s">
        <v>16</v>
      </c>
    </row>
    <row r="7" spans="1:10" x14ac:dyDescent="0.25">
      <c r="A7" s="2" t="s">
        <v>18</v>
      </c>
      <c r="B7" s="1">
        <v>24042</v>
      </c>
      <c r="C7" s="5">
        <f>B7/$B$12</f>
        <v>8.9728374051100609E-2</v>
      </c>
      <c r="G7" t="s">
        <v>2</v>
      </c>
      <c r="H7" s="5">
        <f>C6</f>
        <v>5.771025072590337E-2</v>
      </c>
      <c r="I7" s="5">
        <f>C17</f>
        <v>6.8839100837552528E-2</v>
      </c>
      <c r="J7" s="5">
        <f>C28</f>
        <v>4.7125573959074643E-2</v>
      </c>
    </row>
    <row r="8" spans="1:10" x14ac:dyDescent="0.25">
      <c r="A8" s="2" t="s">
        <v>21</v>
      </c>
      <c r="B8" s="1">
        <v>126325</v>
      </c>
      <c r="C8" s="5">
        <f>B8/$B$12</f>
        <v>0.47146397354651381</v>
      </c>
      <c r="G8" t="s">
        <v>4</v>
      </c>
      <c r="H8" s="5">
        <f>C7</f>
        <v>8.9728374051100609E-2</v>
      </c>
      <c r="I8" s="5">
        <f>C18</f>
        <v>8.4531889896146462E-2</v>
      </c>
      <c r="J8" s="5">
        <f>C29</f>
        <v>7.9189291946537718E-2</v>
      </c>
    </row>
    <row r="9" spans="1:10" x14ac:dyDescent="0.25">
      <c r="A9" s="2" t="s">
        <v>22</v>
      </c>
      <c r="B9" s="1">
        <v>94605</v>
      </c>
      <c r="C9" s="5">
        <f>B9/$B$12</f>
        <v>0.3530801442103142</v>
      </c>
      <c r="G9" t="s">
        <v>5</v>
      </c>
      <c r="H9" s="5">
        <f>C8</f>
        <v>0.47146397354651381</v>
      </c>
      <c r="I9" s="5">
        <f>C19</f>
        <v>0.31620430276946898</v>
      </c>
      <c r="J9" s="5">
        <f>C30</f>
        <v>0.17130545833861391</v>
      </c>
    </row>
    <row r="10" spans="1:10" x14ac:dyDescent="0.25">
      <c r="A10" s="2" t="s">
        <v>23</v>
      </c>
      <c r="B10" s="1">
        <f>B12-(B9+B8+B7+B6)</f>
        <v>7507</v>
      </c>
      <c r="C10" s="5">
        <f>B10/$B$12</f>
        <v>2.8017257466168052E-2</v>
      </c>
      <c r="G10" t="s">
        <v>19</v>
      </c>
      <c r="H10" s="3">
        <f>C10</f>
        <v>2.8017257466168052E-2</v>
      </c>
      <c r="I10" s="5">
        <f>C21</f>
        <v>1.5743655083687018E-2</v>
      </c>
      <c r="J10" s="5">
        <f>C32</f>
        <v>9.3978182243582876E-3</v>
      </c>
    </row>
    <row r="11" spans="1:10" x14ac:dyDescent="0.25">
      <c r="G11" t="s">
        <v>1</v>
      </c>
      <c r="H11" s="5">
        <f>C9</f>
        <v>0.3530801442103142</v>
      </c>
      <c r="I11" s="5">
        <f>C20</f>
        <v>0.51468105141314502</v>
      </c>
      <c r="J11" s="5">
        <f>C31</f>
        <v>0.69298185753141539</v>
      </c>
    </row>
    <row r="12" spans="1:10" x14ac:dyDescent="0.25">
      <c r="A12" t="s">
        <v>3</v>
      </c>
      <c r="B12" s="1">
        <v>267942</v>
      </c>
      <c r="H12" s="3"/>
    </row>
    <row r="15" spans="1:10" x14ac:dyDescent="0.25">
      <c r="A15" s="4" t="s">
        <v>15</v>
      </c>
    </row>
    <row r="17" spans="1:3" ht="30" x14ac:dyDescent="0.25">
      <c r="A17" s="2" t="s">
        <v>9</v>
      </c>
      <c r="B17">
        <v>55487</v>
      </c>
      <c r="C17" s="5">
        <f>B17/$B$23</f>
        <v>6.8839100837552528E-2</v>
      </c>
    </row>
    <row r="18" spans="1:3" ht="60" x14ac:dyDescent="0.25">
      <c r="A18" s="2" t="s">
        <v>10</v>
      </c>
      <c r="B18" s="1">
        <v>68136</v>
      </c>
      <c r="C18" s="5">
        <f>B18/$B$23</f>
        <v>8.4531889896146462E-2</v>
      </c>
    </row>
    <row r="19" spans="1:3" x14ac:dyDescent="0.25">
      <c r="A19" s="2" t="s">
        <v>0</v>
      </c>
      <c r="B19" s="1">
        <v>254873</v>
      </c>
      <c r="C19" s="5">
        <f>B19/$B$23</f>
        <v>0.31620430276946898</v>
      </c>
    </row>
    <row r="20" spans="1:3" ht="30" x14ac:dyDescent="0.25">
      <c r="A20" s="2" t="s">
        <v>11</v>
      </c>
      <c r="B20" s="1">
        <v>414853</v>
      </c>
      <c r="C20" s="5">
        <f>B20/$B$23</f>
        <v>0.51468105141314502</v>
      </c>
    </row>
    <row r="21" spans="1:3" ht="30" x14ac:dyDescent="0.25">
      <c r="A21" s="2" t="s">
        <v>12</v>
      </c>
      <c r="B21" s="1">
        <f>B23-(B20+B19+B18+B17)</f>
        <v>12690</v>
      </c>
      <c r="C21" s="5">
        <f>B21/$B$23</f>
        <v>1.5743655083687018E-2</v>
      </c>
    </row>
    <row r="23" spans="1:3" x14ac:dyDescent="0.25">
      <c r="A23" t="s">
        <v>3</v>
      </c>
      <c r="B23" s="15">
        <v>806039</v>
      </c>
    </row>
    <row r="26" spans="1:3" x14ac:dyDescent="0.25">
      <c r="A26" s="4" t="s">
        <v>16</v>
      </c>
    </row>
    <row r="28" spans="1:3" ht="30" x14ac:dyDescent="0.25">
      <c r="A28" s="2" t="s">
        <v>9</v>
      </c>
      <c r="B28" s="1">
        <v>4834</v>
      </c>
      <c r="C28" s="5">
        <f>B28/$B$34</f>
        <v>4.7125573959074643E-2</v>
      </c>
    </row>
    <row r="29" spans="1:3" ht="60" x14ac:dyDescent="0.25">
      <c r="A29" s="2" t="s">
        <v>10</v>
      </c>
      <c r="B29" s="1">
        <v>8123</v>
      </c>
      <c r="C29" s="5">
        <f>B29/$B$34</f>
        <v>7.9189291946537718E-2</v>
      </c>
    </row>
    <row r="30" spans="1:3" x14ac:dyDescent="0.25">
      <c r="A30" s="2" t="s">
        <v>0</v>
      </c>
      <c r="B30" s="1">
        <v>17572</v>
      </c>
      <c r="C30" s="5">
        <f>B30/$B$34</f>
        <v>0.17130545833861391</v>
      </c>
    </row>
    <row r="31" spans="1:3" ht="30" x14ac:dyDescent="0.25">
      <c r="A31" s="2" t="s">
        <v>11</v>
      </c>
      <c r="B31" s="1">
        <v>71084</v>
      </c>
      <c r="C31" s="5">
        <f>B31/$B$34</f>
        <v>0.69298185753141539</v>
      </c>
    </row>
    <row r="32" spans="1:3" ht="30" x14ac:dyDescent="0.25">
      <c r="A32" s="2" t="s">
        <v>12</v>
      </c>
      <c r="B32" s="1">
        <f>B34-(B31+B29+B30+B28)</f>
        <v>964</v>
      </c>
      <c r="C32" s="5">
        <f>B32/$B$34</f>
        <v>9.3978182243582876E-3</v>
      </c>
    </row>
    <row r="34" spans="1:6" x14ac:dyDescent="0.25">
      <c r="A34" t="s">
        <v>3</v>
      </c>
      <c r="B34" s="1">
        <v>102577</v>
      </c>
      <c r="C34">
        <v>102577</v>
      </c>
    </row>
    <row r="37" spans="1:6" x14ac:dyDescent="0.25">
      <c r="A37" s="4" t="s">
        <v>6</v>
      </c>
    </row>
    <row r="39" spans="1:6" x14ac:dyDescent="0.25">
      <c r="A39" s="2" t="s">
        <v>2</v>
      </c>
      <c r="B39" s="5">
        <f>C39/$C$45</f>
        <v>6.4411614217063679E-2</v>
      </c>
      <c r="C39">
        <v>75784</v>
      </c>
      <c r="F39">
        <v>2015</v>
      </c>
    </row>
    <row r="40" spans="1:6" x14ac:dyDescent="0.25">
      <c r="A40" s="2" t="s">
        <v>4</v>
      </c>
      <c r="B40" s="5">
        <f>C40/$C$45</f>
        <v>8.5249515960964098E-2</v>
      </c>
      <c r="C40">
        <v>100301</v>
      </c>
      <c r="F40">
        <v>75784</v>
      </c>
    </row>
    <row r="41" spans="1:6" x14ac:dyDescent="0.25">
      <c r="A41" s="2" t="s">
        <v>5</v>
      </c>
      <c r="B41" s="5">
        <f>C41/$C$45</f>
        <v>0.33892931755170591</v>
      </c>
      <c r="C41">
        <v>398770</v>
      </c>
      <c r="F41">
        <v>100301</v>
      </c>
    </row>
    <row r="42" spans="1:6" x14ac:dyDescent="0.25">
      <c r="A42" s="2" t="s">
        <v>1</v>
      </c>
      <c r="B42" s="5">
        <f>C42/$C$45</f>
        <v>0.49342403859393247</v>
      </c>
      <c r="C42">
        <v>580542</v>
      </c>
      <c r="F42">
        <v>398770</v>
      </c>
    </row>
    <row r="43" spans="1:6" x14ac:dyDescent="0.25">
      <c r="A43" s="16" t="s">
        <v>19</v>
      </c>
      <c r="B43" s="17">
        <f>C43/$C$45</f>
        <v>1.7985513676333848E-2</v>
      </c>
      <c r="C43" s="18">
        <f>C45-(C42+C41+C40+C39)</f>
        <v>21161</v>
      </c>
    </row>
    <row r="44" spans="1:6" x14ac:dyDescent="0.25">
      <c r="B44" s="3"/>
      <c r="F44">
        <v>580542</v>
      </c>
    </row>
    <row r="45" spans="1:6" x14ac:dyDescent="0.25">
      <c r="A45" t="s">
        <v>3</v>
      </c>
      <c r="C45" s="1">
        <v>1176558</v>
      </c>
    </row>
    <row r="47" spans="1:6" x14ac:dyDescent="0.25">
      <c r="A47" t="s">
        <v>26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2"/>
  <sheetViews>
    <sheetView workbookViewId="0">
      <selection activeCell="O18" sqref="O18"/>
    </sheetView>
  </sheetViews>
  <sheetFormatPr defaultRowHeight="15" x14ac:dyDescent="0.25"/>
  <cols>
    <col min="1" max="1" width="28.85546875" customWidth="1"/>
    <col min="2" max="5" width="9.28515625" bestFit="1" customWidth="1"/>
    <col min="6" max="10" width="10.140625" bestFit="1" customWidth="1"/>
    <col min="11" max="11" width="11.28515625" customWidth="1"/>
    <col min="12" max="13" width="11.42578125" customWidth="1"/>
    <col min="14" max="14" width="10.28515625" customWidth="1"/>
    <col min="15" max="15" width="19.28515625" customWidth="1"/>
    <col min="16" max="16" width="9.28515625" bestFit="1" customWidth="1"/>
  </cols>
  <sheetData>
    <row r="1" spans="1:26" x14ac:dyDescent="0.25">
      <c r="A1" s="6"/>
      <c r="B1" s="7">
        <v>2005</v>
      </c>
      <c r="C1" s="7">
        <v>2006</v>
      </c>
      <c r="D1" s="7">
        <v>2007</v>
      </c>
      <c r="E1" s="7">
        <v>2008</v>
      </c>
      <c r="F1" s="7">
        <v>2009</v>
      </c>
      <c r="G1" s="7">
        <v>2010</v>
      </c>
      <c r="H1" s="7">
        <v>2011</v>
      </c>
      <c r="I1" s="7">
        <v>2012</v>
      </c>
      <c r="J1" s="7">
        <v>2013</v>
      </c>
      <c r="K1" s="7">
        <v>2014</v>
      </c>
      <c r="L1" s="7">
        <v>2015</v>
      </c>
      <c r="M1" s="7">
        <v>2016</v>
      </c>
      <c r="N1" s="7">
        <v>2017</v>
      </c>
      <c r="O1" s="7" t="s">
        <v>27</v>
      </c>
      <c r="P1" s="6" t="s">
        <v>24</v>
      </c>
      <c r="Q1" s="6" t="s">
        <v>25</v>
      </c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6" t="s">
        <v>2</v>
      </c>
      <c r="B2" s="8">
        <v>46929</v>
      </c>
      <c r="C2" s="8">
        <v>50151</v>
      </c>
      <c r="D2" s="8">
        <v>52105</v>
      </c>
      <c r="E2" s="8">
        <v>53229</v>
      </c>
      <c r="F2" s="8">
        <v>55078</v>
      </c>
      <c r="G2" s="8">
        <v>60491</v>
      </c>
      <c r="H2" s="8">
        <v>58583</v>
      </c>
      <c r="I2" s="8">
        <v>62387</v>
      </c>
      <c r="J2" s="8">
        <v>65405</v>
      </c>
      <c r="K2" s="9">
        <v>71971</v>
      </c>
      <c r="L2" s="9">
        <v>75784</v>
      </c>
      <c r="M2" s="9">
        <v>76749</v>
      </c>
      <c r="N2" s="9">
        <v>82866</v>
      </c>
      <c r="O2" s="12">
        <f>L2/L7</f>
        <v>6.4411614217063679E-2</v>
      </c>
      <c r="P2" s="10">
        <f t="shared" ref="P2:P7" si="0">(L2-F2)/F2</f>
        <v>0.37593957660045751</v>
      </c>
      <c r="Q2" s="8">
        <f>L2-F2</f>
        <v>20706</v>
      </c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6" t="s">
        <v>4</v>
      </c>
      <c r="B3" s="8">
        <v>67084</v>
      </c>
      <c r="C3" s="8">
        <v>77403</v>
      </c>
      <c r="D3" s="8">
        <v>80311</v>
      </c>
      <c r="E3" s="8">
        <v>81276</v>
      </c>
      <c r="F3" s="8">
        <v>82860</v>
      </c>
      <c r="G3" s="8">
        <v>84303</v>
      </c>
      <c r="H3" s="8">
        <v>86727</v>
      </c>
      <c r="I3" s="8">
        <v>87744</v>
      </c>
      <c r="J3" s="8">
        <v>87387</v>
      </c>
      <c r="K3" s="9">
        <v>96683</v>
      </c>
      <c r="L3" s="9">
        <v>100301</v>
      </c>
      <c r="M3" s="9">
        <v>99449</v>
      </c>
      <c r="N3" s="9">
        <v>101281</v>
      </c>
      <c r="O3" s="12">
        <f>L3/L7</f>
        <v>8.5249515960964098E-2</v>
      </c>
      <c r="P3" s="10">
        <f t="shared" si="0"/>
        <v>0.21048756939415883</v>
      </c>
      <c r="Q3" s="8">
        <f t="shared" ref="Q3:Q6" si="1">L3-F3</f>
        <v>17441</v>
      </c>
      <c r="R3" s="6"/>
      <c r="S3" s="6"/>
      <c r="T3" s="6"/>
      <c r="U3" s="6"/>
      <c r="V3" s="6"/>
      <c r="W3" s="6"/>
      <c r="X3" s="6"/>
      <c r="Y3" s="6"/>
      <c r="Z3" s="6"/>
    </row>
    <row r="4" spans="1:26" x14ac:dyDescent="0.25">
      <c r="A4" s="6" t="s">
        <v>5</v>
      </c>
      <c r="B4" s="8">
        <v>278005</v>
      </c>
      <c r="C4" s="8">
        <v>299239</v>
      </c>
      <c r="D4" s="8">
        <v>316643</v>
      </c>
      <c r="E4" s="8">
        <v>328217</v>
      </c>
      <c r="F4" s="8">
        <v>341435</v>
      </c>
      <c r="G4" s="8">
        <v>346529</v>
      </c>
      <c r="H4" s="8">
        <v>360086</v>
      </c>
      <c r="I4" s="8">
        <v>370741</v>
      </c>
      <c r="J4" s="8">
        <v>379331</v>
      </c>
      <c r="K4" s="9">
        <v>389834</v>
      </c>
      <c r="L4" s="9">
        <v>398770</v>
      </c>
      <c r="M4" s="9">
        <v>405447</v>
      </c>
      <c r="N4" s="9">
        <v>416156</v>
      </c>
      <c r="O4" s="12">
        <f>L4/L7</f>
        <v>0.33892931755170591</v>
      </c>
      <c r="P4" s="10">
        <f t="shared" si="0"/>
        <v>0.16792361650094453</v>
      </c>
      <c r="Q4" s="8">
        <f t="shared" si="1"/>
        <v>57335</v>
      </c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s="6" t="s">
        <v>31</v>
      </c>
      <c r="B5" s="8">
        <v>16362</v>
      </c>
      <c r="C5" s="8">
        <v>16126</v>
      </c>
      <c r="D5" s="8">
        <v>21476</v>
      </c>
      <c r="E5" s="8">
        <v>21118</v>
      </c>
      <c r="F5" s="8">
        <v>19257</v>
      </c>
      <c r="G5" s="8">
        <v>19892</v>
      </c>
      <c r="H5" s="8">
        <v>24063</v>
      </c>
      <c r="I5" s="8">
        <v>27319</v>
      </c>
      <c r="J5" s="8">
        <v>29538</v>
      </c>
      <c r="K5" s="9">
        <v>22113</v>
      </c>
      <c r="L5" s="19">
        <v>21161</v>
      </c>
      <c r="M5" s="19">
        <v>26833</v>
      </c>
      <c r="N5" s="19">
        <v>27692</v>
      </c>
      <c r="O5" s="20">
        <f>L5/L7</f>
        <v>1.7985513676333848E-2</v>
      </c>
      <c r="P5" s="10">
        <f t="shared" si="0"/>
        <v>9.8873137041075976E-2</v>
      </c>
      <c r="Q5" s="8">
        <f t="shared" si="1"/>
        <v>1904</v>
      </c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6" t="s">
        <v>1</v>
      </c>
      <c r="B6" s="8">
        <v>457969</v>
      </c>
      <c r="C6" s="8">
        <v>478087</v>
      </c>
      <c r="D6" s="8">
        <v>503830</v>
      </c>
      <c r="E6" s="8">
        <v>514703</v>
      </c>
      <c r="F6" s="8">
        <v>527528</v>
      </c>
      <c r="G6" s="8">
        <v>519591</v>
      </c>
      <c r="H6" s="8">
        <v>533671</v>
      </c>
      <c r="I6" s="8">
        <v>547393</v>
      </c>
      <c r="J6" s="8">
        <v>559293</v>
      </c>
      <c r="K6" s="9">
        <v>570544</v>
      </c>
      <c r="L6" s="9">
        <v>580542</v>
      </c>
      <c r="M6" s="9">
        <v>590845</v>
      </c>
      <c r="N6" s="9">
        <v>598703</v>
      </c>
      <c r="O6" s="12">
        <f>L6/L7</f>
        <v>0.49342403859393247</v>
      </c>
      <c r="P6" s="10">
        <f t="shared" si="0"/>
        <v>0.10049513959448599</v>
      </c>
      <c r="Q6" s="8">
        <f t="shared" si="1"/>
        <v>53014</v>
      </c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A7" s="7" t="s">
        <v>3</v>
      </c>
      <c r="B7" s="14">
        <v>866349</v>
      </c>
      <c r="C7" s="14">
        <v>921006</v>
      </c>
      <c r="D7" s="14">
        <v>974365</v>
      </c>
      <c r="E7" s="14">
        <v>998543</v>
      </c>
      <c r="F7" s="14">
        <v>1026158</v>
      </c>
      <c r="G7" s="14">
        <v>1030806</v>
      </c>
      <c r="H7" s="14">
        <v>1063130</v>
      </c>
      <c r="I7" s="14">
        <v>1095584</v>
      </c>
      <c r="J7" s="14">
        <v>1120954</v>
      </c>
      <c r="K7" s="14">
        <v>1151145</v>
      </c>
      <c r="L7" s="14">
        <f>SUM(L2:L6)</f>
        <v>1176558</v>
      </c>
      <c r="M7" s="14">
        <f>SUM(M2:M6)</f>
        <v>1199323</v>
      </c>
      <c r="N7" s="14">
        <f>SUM(N2:N6)</f>
        <v>1226698</v>
      </c>
      <c r="O7" s="12">
        <f>SUM(O2:O6)</f>
        <v>1</v>
      </c>
      <c r="P7" s="10">
        <f t="shared" si="0"/>
        <v>0.14656612334552768</v>
      </c>
      <c r="Q7" s="8">
        <f t="shared" ref="Q7" si="2">K7-F7</f>
        <v>124987</v>
      </c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13"/>
      <c r="L8" s="8"/>
      <c r="M8" s="8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6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x14ac:dyDescent="0.25">
      <c r="A32" s="6"/>
      <c r="B32" s="6">
        <v>2005</v>
      </c>
      <c r="C32" s="6">
        <v>2006</v>
      </c>
      <c r="D32" s="6">
        <v>2007</v>
      </c>
      <c r="E32" s="6">
        <v>2008</v>
      </c>
      <c r="F32" s="6">
        <v>2009</v>
      </c>
      <c r="G32" s="6">
        <v>2010</v>
      </c>
      <c r="H32" s="6">
        <v>2011</v>
      </c>
      <c r="I32" s="6">
        <v>2012</v>
      </c>
      <c r="J32" s="6">
        <v>2013</v>
      </c>
      <c r="K32" s="6">
        <v>2014</v>
      </c>
      <c r="L32" s="6">
        <v>2015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x14ac:dyDescent="0.25">
      <c r="A33" s="6" t="s">
        <v>2</v>
      </c>
      <c r="B33" s="11">
        <v>5.4168701066198498E-2</v>
      </c>
      <c r="C33" s="11">
        <v>5.4452413990788331E-2</v>
      </c>
      <c r="D33" s="11">
        <v>5.3475853504590172E-2</v>
      </c>
      <c r="E33" s="11">
        <v>5.3306667815006467E-2</v>
      </c>
      <c r="F33" s="11">
        <v>5.3673995622506479E-2</v>
      </c>
      <c r="G33" s="11">
        <v>5.868320518118831E-2</v>
      </c>
      <c r="H33" s="11">
        <v>5.5104267587218869E-2</v>
      </c>
      <c r="I33" s="11">
        <v>5.6944059058912873E-2</v>
      </c>
      <c r="J33" s="12">
        <f>J2/$J$7</f>
        <v>5.8347621757895506E-2</v>
      </c>
      <c r="K33" s="12">
        <v>6.2521228863435974E-2</v>
      </c>
      <c r="L33" s="12"/>
      <c r="M33" s="12"/>
      <c r="N33" s="12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x14ac:dyDescent="0.25">
      <c r="A34" s="6" t="s">
        <v>4</v>
      </c>
      <c r="B34" s="11">
        <v>7.7432997556412017E-2</v>
      </c>
      <c r="C34" s="11">
        <v>8.4041797773304408E-2</v>
      </c>
      <c r="D34" s="11">
        <v>8.2423937641438266E-2</v>
      </c>
      <c r="E34" s="11">
        <v>8.1394591920428069E-2</v>
      </c>
      <c r="F34" s="11">
        <v>8.0747799071877818E-2</v>
      </c>
      <c r="G34" s="11">
        <v>8.1783575182915111E-2</v>
      </c>
      <c r="H34" s="11">
        <v>8.1577041377818335E-2</v>
      </c>
      <c r="I34" s="11">
        <v>8.0088792826474284E-2</v>
      </c>
      <c r="J34" s="12">
        <f>J3/$J$7</f>
        <v>7.7957703884369914E-2</v>
      </c>
      <c r="K34" s="12">
        <v>8.3988550530124356E-2</v>
      </c>
      <c r="L34" s="12"/>
      <c r="M34" s="12"/>
      <c r="N34" s="12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x14ac:dyDescent="0.25">
      <c r="A35" s="6" t="s">
        <v>5</v>
      </c>
      <c r="B35" s="11">
        <v>0.32089261948706582</v>
      </c>
      <c r="C35" s="11">
        <v>0.32490450659387671</v>
      </c>
      <c r="D35" s="11">
        <v>0.32497370082053439</v>
      </c>
      <c r="E35" s="11">
        <v>0.32869590994078374</v>
      </c>
      <c r="F35" s="11">
        <v>0.3327314117319165</v>
      </c>
      <c r="G35" s="11">
        <v>0.33617285890846582</v>
      </c>
      <c r="H35" s="11">
        <v>0.33870363925390123</v>
      </c>
      <c r="I35" s="11">
        <v>0.33839577795951747</v>
      </c>
      <c r="J35" s="12">
        <f>J4/$J$7</f>
        <v>0.33840014844498523</v>
      </c>
      <c r="K35" s="12">
        <v>0.33864891043265616</v>
      </c>
      <c r="L35" s="12"/>
      <c r="M35" s="12"/>
      <c r="N35" s="12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x14ac:dyDescent="0.25">
      <c r="A36" s="6" t="s">
        <v>12</v>
      </c>
      <c r="B36" s="11">
        <v>1.8886153270795025E-2</v>
      </c>
      <c r="C36" s="11">
        <v>1.7509115032909667E-2</v>
      </c>
      <c r="D36" s="11">
        <v>2.2041021588419123E-2</v>
      </c>
      <c r="E36" s="11">
        <v>2.1148813821738274E-2</v>
      </c>
      <c r="F36" s="11">
        <v>1.8766115939260815E-2</v>
      </c>
      <c r="G36" s="11">
        <v>1.9297520580982261E-2</v>
      </c>
      <c r="H36" s="11">
        <v>2.2634108716713855E-2</v>
      </c>
      <c r="I36" s="11">
        <v>2.4935559482431289E-2</v>
      </c>
      <c r="J36" s="11">
        <v>2.6350769077054009E-2</v>
      </c>
      <c r="K36" s="12">
        <v>0.02</v>
      </c>
      <c r="L36" s="12"/>
      <c r="M36" s="12"/>
      <c r="N36" s="12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x14ac:dyDescent="0.25">
      <c r="A37" s="6" t="s">
        <v>1</v>
      </c>
      <c r="B37" s="11">
        <v>0.52861952861952866</v>
      </c>
      <c r="C37" s="11">
        <v>0.51909216660912094</v>
      </c>
      <c r="D37" s="11">
        <v>0.51708548644501806</v>
      </c>
      <c r="E37" s="11">
        <v>0.51545401650204348</v>
      </c>
      <c r="F37" s="11">
        <v>0.51408067763443832</v>
      </c>
      <c r="G37" s="11">
        <v>0.50406284014644853</v>
      </c>
      <c r="H37" s="11">
        <v>0.50198094306434771</v>
      </c>
      <c r="I37" s="11">
        <v>0.49963581067266405</v>
      </c>
      <c r="J37" s="12">
        <f>J6/$J$7</f>
        <v>0.49894375683569531</v>
      </c>
      <c r="K37" s="12">
        <v>0.5</v>
      </c>
      <c r="L37" s="12"/>
      <c r="M37" s="12"/>
      <c r="N37" s="1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x14ac:dyDescent="0.25">
      <c r="A60" s="6" t="s">
        <v>17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Race-Ethnicity Travis 2023</vt:lpstr>
      <vt:lpstr>Race-Ethnicity Travis 2022</vt:lpstr>
      <vt:lpstr>Race-Ethnicity Travis 2021</vt:lpstr>
      <vt:lpstr>Race-Ethnicity Travis 2019</vt:lpstr>
      <vt:lpstr>Race-Ethnicity Travis 2017</vt:lpstr>
      <vt:lpstr>Race-Ethnicity Travis 2016</vt:lpstr>
      <vt:lpstr>Race-Ethnicity Travis 2015</vt:lpstr>
      <vt:lpstr>Race-Ethnicity Over Time Travis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2012-10-22T20:02:59Z</dcterms:created>
  <dcterms:modified xsi:type="dcterms:W3CDTF">2025-09-17T15:27:41Z</dcterms:modified>
</cp:coreProperties>
</file>