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rive Alone\For Web\"/>
    </mc:Choice>
  </mc:AlternateContent>
  <xr:revisionPtr revIDLastSave="0" documentId="13_ncr:1_{15823A9E-3DA9-4299-AD97-749C32495D57}" xr6:coauthVersionLast="47" xr6:coauthVersionMax="47" xr10:uidLastSave="{00000000-0000-0000-0000-000000000000}"/>
  <bookViews>
    <workbookView xWindow="20370" yWindow="-120" windowWidth="25440" windowHeight="15270" tabRatio="658" xr2:uid="{00000000-000D-0000-FFFF-FFFF00000000}"/>
  </bookViews>
  <sheets>
    <sheet name="Percent who Drove Alone" sheetId="1" r:id="rId1"/>
    <sheet name="For Main Graph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8" i="5" l="1"/>
  <c r="AH39" i="5"/>
  <c r="AH40" i="5"/>
  <c r="AH37" i="5"/>
  <c r="AA42" i="5"/>
  <c r="AA50" i="5"/>
  <c r="Z50" i="5"/>
  <c r="Z48" i="5"/>
  <c r="AB29" i="5"/>
  <c r="AA29" i="5"/>
  <c r="N40" i="5"/>
  <c r="N41" i="5"/>
  <c r="N42" i="5"/>
  <c r="N43" i="5"/>
  <c r="N44" i="5"/>
  <c r="N39" i="5"/>
  <c r="AB34" i="5"/>
  <c r="AA34" i="5"/>
  <c r="AB33" i="5"/>
  <c r="AA33" i="5"/>
  <c r="AB32" i="5"/>
  <c r="AA32" i="5"/>
  <c r="AB31" i="5"/>
  <c r="AA31" i="5"/>
  <c r="AB30" i="5"/>
  <c r="AA30" i="5"/>
  <c r="AB42" i="5"/>
  <c r="X34" i="5" l="1"/>
  <c r="W34" i="5"/>
  <c r="W44" i="5" s="1"/>
  <c r="X33" i="5"/>
  <c r="W33" i="5"/>
  <c r="W43" i="5" s="1"/>
  <c r="X32" i="5"/>
  <c r="W32" i="5"/>
  <c r="W42" i="5" s="1"/>
  <c r="X31" i="5"/>
  <c r="W31" i="5"/>
  <c r="W41" i="5" s="1"/>
  <c r="X30" i="5"/>
  <c r="W30" i="5"/>
  <c r="W40" i="5" s="1"/>
  <c r="X29" i="5"/>
  <c r="W29" i="5"/>
  <c r="W39" i="5" l="1"/>
  <c r="X39" i="5" s="1"/>
  <c r="AA40" i="5"/>
  <c r="AB40" i="5"/>
  <c r="X43" i="5"/>
  <c r="X44" i="5"/>
  <c r="X40" i="5"/>
  <c r="AA48" i="5" s="1"/>
  <c r="X41" i="5"/>
  <c r="X42" i="5"/>
  <c r="I39" i="5" l="1"/>
  <c r="J39" i="5" s="1"/>
  <c r="I40" i="5"/>
  <c r="J40" i="5" s="1"/>
  <c r="I41" i="5"/>
  <c r="J41" i="5" s="1"/>
  <c r="I42" i="5"/>
  <c r="J42" i="5" s="1"/>
  <c r="I43" i="5"/>
  <c r="J43" i="5" s="1"/>
  <c r="I44" i="5"/>
  <c r="J44" i="5" s="1"/>
  <c r="G39" i="5"/>
  <c r="AC48" i="5" l="1"/>
  <c r="AD40" i="5" l="1"/>
  <c r="AD42" i="5" s="1"/>
  <c r="K39" i="5" l="1"/>
  <c r="L39" i="5" s="1"/>
  <c r="K44" i="5"/>
  <c r="L44" i="5" s="1"/>
  <c r="K42" i="5"/>
  <c r="L42" i="5" s="1"/>
  <c r="K40" i="5"/>
  <c r="L40" i="5" s="1"/>
  <c r="K41" i="5"/>
  <c r="L41" i="5" s="1"/>
  <c r="K43" i="5"/>
  <c r="L43" i="5" s="1"/>
  <c r="E42" i="5"/>
  <c r="G42" i="5" l="1"/>
  <c r="H42" i="5" s="1"/>
  <c r="C42" i="5"/>
  <c r="G44" i="5" l="1"/>
  <c r="H44" i="5" s="1"/>
  <c r="G40" i="5"/>
  <c r="G41" i="5"/>
  <c r="H41" i="5" s="1"/>
  <c r="G43" i="5"/>
  <c r="H43" i="5" s="1"/>
  <c r="E39" i="5"/>
  <c r="AD48" i="5" l="1"/>
  <c r="H40" i="5"/>
  <c r="AC50" i="5" s="1"/>
  <c r="E40" i="5"/>
  <c r="E41" i="5"/>
  <c r="E43" i="5"/>
  <c r="E44" i="5"/>
  <c r="C40" i="5"/>
  <c r="C41" i="5"/>
  <c r="C43" i="5"/>
  <c r="C44" i="5"/>
  <c r="C39" i="5"/>
  <c r="AD50" i="5" l="1"/>
  <c r="AC54" i="5" s="1"/>
  <c r="AC52" i="5" l="1"/>
  <c r="AC5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Z38" authorId="0" shapeId="0" xr:uid="{00000000-0006-0000-0100-000001000000}">
      <text>
        <r>
          <rPr>
            <sz val="10"/>
            <color indexed="81"/>
            <rFont val="Tahoma"/>
            <family val="2"/>
          </rPr>
          <t>E.g., the ratio of females living alone to males living alone</t>
        </r>
      </text>
    </comment>
  </commentList>
</comments>
</file>

<file path=xl/sharedStrings.xml><?xml version="1.0" encoding="utf-8"?>
<sst xmlns="http://schemas.openxmlformats.org/spreadsheetml/2006/main" count="176" uniqueCount="75">
  <si>
    <t>Austin</t>
  </si>
  <si>
    <t>Bastrop</t>
  </si>
  <si>
    <t xml:space="preserve">Travis </t>
  </si>
  <si>
    <t>Caldwell</t>
  </si>
  <si>
    <t>Hays</t>
  </si>
  <si>
    <t>Williamson</t>
  </si>
  <si>
    <t>Texas</t>
  </si>
  <si>
    <t>USA</t>
  </si>
  <si>
    <t>% who drove alone</t>
  </si>
  <si>
    <t/>
  </si>
  <si>
    <t>Austin city, Texas</t>
  </si>
  <si>
    <t>Total:</t>
  </si>
  <si>
    <t>Estimate</t>
  </si>
  <si>
    <t>Margin of Error</t>
  </si>
  <si>
    <t xml:space="preserve">    Drove alone</t>
  </si>
  <si>
    <t xml:space="preserve">    Carpooled:</t>
  </si>
  <si>
    <t xml:space="preserve">  Public transportation (excluding taxicab):</t>
  </si>
  <si>
    <t xml:space="preserve">  Bicycle</t>
  </si>
  <si>
    <t xml:space="preserve">  Walked</t>
  </si>
  <si>
    <t xml:space="preserve">  Taxicab</t>
  </si>
  <si>
    <t xml:space="preserve">  Motorcycle</t>
  </si>
  <si>
    <t xml:space="preserve">  Other means</t>
  </si>
  <si>
    <t xml:space="preserve">  Worked at home</t>
  </si>
  <si>
    <t>MSA</t>
  </si>
  <si>
    <t>United States</t>
  </si>
  <si>
    <t>Travis County, Texas</t>
  </si>
  <si>
    <t>Williamson County, Texas</t>
  </si>
  <si>
    <t>Austin-Round Rock, TX Metro Area</t>
  </si>
  <si>
    <t xml:space="preserve">  Car, truck, or van:</t>
  </si>
  <si>
    <t xml:space="preserve">      In 2-person carpool</t>
  </si>
  <si>
    <t xml:space="preserve">      In 3-person carpool</t>
  </si>
  <si>
    <t xml:space="preserve">      In 4-person carpool</t>
  </si>
  <si>
    <t xml:space="preserve">      In 5- or 6-person carpool</t>
  </si>
  <si>
    <t xml:space="preserve">      In 7-or-more-person carpool</t>
  </si>
  <si>
    <t xml:space="preserve">    Ferryboat</t>
  </si>
  <si>
    <t>959,111</t>
  </si>
  <si>
    <t>Austin MSA</t>
  </si>
  <si>
    <t>Drive Alone</t>
  </si>
  <si>
    <t>Total</t>
  </si>
  <si>
    <t>MOE</t>
  </si>
  <si>
    <t>% drive alone</t>
  </si>
  <si>
    <t>Calculating MOEs for Derived Ratios</t>
  </si>
  <si>
    <t>when the numerator of a proportion is NOT a subset of the denominator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</si>
  <si>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num.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</si>
  <si>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num.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</si>
  <si>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num.</t>
    </r>
  </si>
  <si>
    <t>Estimated Ratio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</si>
  <si>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</si>
  <si>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</si>
  <si>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</si>
  <si>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ratio</t>
    </r>
  </si>
  <si>
    <t>Drove Alone</t>
  </si>
  <si>
    <t>Source: Table B08301: MEANS OF TRANSPORTATION TO WORK - Universe: Workers 16 years and over, ACS 1-Year Estimates</t>
  </si>
  <si>
    <t>Determining Statistical Significance</t>
  </si>
  <si>
    <t>when comparing two estimates and testing for significance</t>
  </si>
  <si>
    <r>
      <t>Estimate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</si>
  <si>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</si>
  <si>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SE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</si>
  <si>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Difference (E</t>
    </r>
    <r>
      <rPr>
        <vertAlign val="subscript"/>
        <sz val="12"/>
        <color theme="1"/>
        <rFont val="Tw Cen MT"/>
        <family val="2"/>
        <scheme val="minor"/>
      </rPr>
      <t>1</t>
    </r>
    <r>
      <rPr>
        <sz val="12"/>
        <color theme="1"/>
        <rFont val="Tw Cen MT"/>
        <family val="2"/>
        <scheme val="minor"/>
      </rPr>
      <t>-E</t>
    </r>
    <r>
      <rPr>
        <vertAlign val="subscript"/>
        <sz val="12"/>
        <color theme="1"/>
        <rFont val="Tw Cen MT"/>
        <family val="2"/>
        <scheme val="minor"/>
      </rPr>
      <t>2</t>
    </r>
    <r>
      <rPr>
        <sz val="12"/>
        <color theme="1"/>
        <rFont val="Tw Cen MT"/>
        <family val="2"/>
        <scheme val="minor"/>
      </rPr>
      <t>)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</si>
  <si>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</si>
  <si>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</si>
  <si>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SE</t>
    </r>
    <r>
      <rPr>
        <vertAlign val="subscript"/>
        <sz val="12"/>
        <color theme="1"/>
        <rFont val="Tw Cen MT"/>
        <family val="2"/>
        <scheme val="minor"/>
      </rPr>
      <t>#2</t>
    </r>
  </si>
  <si>
    <t>Test Value</t>
  </si>
  <si>
    <t>90-percent confidence level:</t>
  </si>
  <si>
    <t>95-percent confidence level:</t>
  </si>
  <si>
    <t>99-percent confidence level:</t>
  </si>
  <si>
    <t>Hays County</t>
  </si>
  <si>
    <t>https://data.census.gov/cedsci/table?q=b08301&amp;g=0100000US_0400000US48_0500000US48453,48491_1600000US4805000_310M500US12420&amp;tid=ACSDT1Y2019.B08301&amp;hidePreview=true</t>
  </si>
  <si>
    <t>2020*</t>
  </si>
  <si>
    <t>For more information please read the announcement, available at https://www.census.gov/newsroom/press-releases/2021/changes-2020-acs-1-year.html</t>
  </si>
  <si>
    <t>* The US Census Bureau did not release 2020 ACS 1-Year Data. Without the  data from the USCB, commuting mode rates were not possible to determine. The graph depicts the median between the 2019 and 2021 rates.</t>
  </si>
  <si>
    <t xml:space="preserve">    Bus</t>
  </si>
  <si>
    <t xml:space="preserve">    Subway or elevated rail</t>
  </si>
  <si>
    <t xml:space="preserve">    Long-distance train or commuter rail</t>
  </si>
  <si>
    <t xml:space="preserve">    Light rail, streetcar or trolley (carro público in Puerto Rico)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</si>
</sst>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,##0.0"/>
    <numFmt numFmtId="167" formatCode="#,##0.00000"/>
    <numFmt numFmtId="168" formatCode="0.0%"/>
  </numFmts>
  <fonts count="1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color indexed="8"/>
      <name val="SansSerif"/>
    </font>
    <font>
      <b/>
      <i/>
      <sz val="12"/>
      <color theme="0"/>
      <name val="Tw Cen MT"/>
      <family val="2"/>
      <scheme val="minor"/>
    </font>
    <font>
      <sz val="10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vertAlign val="subscript"/>
      <sz val="12"/>
      <color theme="1"/>
      <name val="Tw Cen MT"/>
      <family val="2"/>
      <scheme val="minor"/>
    </font>
    <font>
      <sz val="12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0"/>
      <color indexed="81"/>
      <name val="Tahoma"/>
      <family val="2"/>
    </font>
    <font>
      <i/>
      <sz val="12"/>
      <color theme="1"/>
      <name val="Tw Cen M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2" applyFont="1"/>
    <xf numFmtId="164" fontId="0" fillId="0" borderId="0" xfId="1" applyNumberFormat="1" applyFont="1"/>
    <xf numFmtId="3" fontId="0" fillId="0" borderId="0" xfId="0" applyNumberFormat="1"/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3" fontId="0" fillId="0" borderId="0" xfId="1" applyNumberFormat="1" applyFont="1"/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9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0" fillId="6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5" fillId="5" borderId="0" xfId="0" applyFont="1" applyFill="1"/>
    <xf numFmtId="3" fontId="7" fillId="5" borderId="0" xfId="0" applyNumberFormat="1" applyFont="1" applyFill="1"/>
    <xf numFmtId="3" fontId="5" fillId="5" borderId="0" xfId="0" applyNumberFormat="1" applyFont="1" applyFill="1"/>
    <xf numFmtId="0" fontId="5" fillId="0" borderId="0" xfId="0" applyFont="1" applyAlignment="1">
      <alignment horizontal="center" wrapText="1"/>
    </xf>
    <xf numFmtId="166" fontId="5" fillId="5" borderId="0" xfId="0" applyNumberFormat="1" applyFont="1" applyFill="1" applyAlignment="1">
      <alignment horizontal="right"/>
    </xf>
    <xf numFmtId="4" fontId="5" fillId="5" borderId="0" xfId="0" applyNumberFormat="1" applyFont="1" applyFill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horizontal="right" wrapText="1"/>
    </xf>
    <xf numFmtId="4" fontId="5" fillId="0" borderId="0" xfId="0" applyNumberFormat="1" applyFont="1"/>
    <xf numFmtId="167" fontId="5" fillId="0" borderId="0" xfId="0" applyNumberFormat="1" applyFont="1"/>
    <xf numFmtId="2" fontId="5" fillId="0" borderId="0" xfId="0" applyNumberFormat="1" applyFont="1"/>
    <xf numFmtId="168" fontId="0" fillId="0" borderId="0" xfId="2" applyNumberFormat="1" applyFont="1"/>
    <xf numFmtId="10" fontId="0" fillId="0" borderId="0" xfId="2" applyNumberFormat="1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indent="1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578537"/>
      <color rgb="FF355EA9"/>
      <color rgb="FFC89800"/>
      <color rgb="FF9E7800"/>
      <color rgb="FF686868"/>
      <color rgb="FFC85C12"/>
      <color rgb="FF2A69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Percent Who</a:t>
            </a:r>
            <a:r>
              <a:rPr lang="en-US" baseline="0">
                <a:solidFill>
                  <a:schemeClr val="tx1"/>
                </a:solidFill>
              </a:rPr>
              <a:t> Drive Alone to Work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7171296296296296"/>
          <c:w val="0.67943285214348204"/>
          <c:h val="0.69195137066200063"/>
        </c:manualLayout>
      </c:layout>
      <c:lineChart>
        <c:grouping val="standard"/>
        <c:varyColors val="0"/>
        <c:ser>
          <c:idx val="0"/>
          <c:order val="0"/>
          <c:tx>
            <c:strRef>
              <c:f>'Percent who Drove Alone'!$C$5</c:f>
              <c:strCache>
                <c:ptCount val="1"/>
                <c:pt idx="0">
                  <c:v>Travis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strRef>
              <c:f>'Percent who Drove Alone'!$D$4:$U$4</c:f>
              <c:strCach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strCache>
            </c:strRef>
          </c:cat>
          <c:val>
            <c:numRef>
              <c:f>'Percent who Drove Alone'!$D$5:$N$5</c:f>
              <c:numCache>
                <c:formatCode>0%</c:formatCode>
                <c:ptCount val="11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</c:v>
                </c:pt>
                <c:pt idx="5">
                  <c:v>0.79</c:v>
                </c:pt>
                <c:pt idx="6">
                  <c:v>0.72400778751216799</c:v>
                </c:pt>
                <c:pt idx="8">
                  <c:v>0.52965256696413321</c:v>
                </c:pt>
                <c:pt idx="9">
                  <c:v>0.56469704987604596</c:v>
                </c:pt>
                <c:pt idx="10">
                  <c:v>0.60444527914068003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1C3-BD48-4C55D20438CB}"/>
            </c:ext>
          </c:extLst>
        </c:ser>
        <c:ser>
          <c:idx val="4"/>
          <c:order val="1"/>
          <c:tx>
            <c:strRef>
              <c:f>'Percent who Drove Alone'!$C$6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Alone'!$D$4:$U$4</c:f>
              <c:strCach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strCache>
            </c:strRef>
          </c:cat>
          <c:val>
            <c:numRef>
              <c:f>'Percent who Drove Alone'!$D$6:$N$6</c:f>
              <c:numCache>
                <c:formatCode>0%</c:formatCode>
                <c:ptCount val="11"/>
                <c:pt idx="0">
                  <c:v>0.7713100986225786</c:v>
                </c:pt>
                <c:pt idx="1">
                  <c:v>0.76582558788862776</c:v>
                </c:pt>
                <c:pt idx="2">
                  <c:v>0.76924526751755495</c:v>
                </c:pt>
                <c:pt idx="3">
                  <c:v>0.76042924435339931</c:v>
                </c:pt>
                <c:pt idx="4">
                  <c:v>0.77</c:v>
                </c:pt>
                <c:pt idx="5">
                  <c:v>0.82</c:v>
                </c:pt>
                <c:pt idx="6">
                  <c:v>0.74546759112776451</c:v>
                </c:pt>
                <c:pt idx="8">
                  <c:v>0.5709997504485983</c:v>
                </c:pt>
                <c:pt idx="9">
                  <c:v>0.56793700595725105</c:v>
                </c:pt>
                <c:pt idx="10">
                  <c:v>0.63069454104706502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A-41C3-BD48-4C55D20438CB}"/>
            </c:ext>
          </c:extLst>
        </c:ser>
        <c:ser>
          <c:idx val="5"/>
          <c:order val="2"/>
          <c:tx>
            <c:strRef>
              <c:f>'Percent who Drove Alone'!$C$7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Alone'!$D$4:$U$4</c:f>
              <c:strCach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strCache>
            </c:strRef>
          </c:cat>
          <c:val>
            <c:numRef>
              <c:f>'Percent who Drove Alone'!$D$7:$N$7</c:f>
              <c:numCache>
                <c:formatCode>0%</c:formatCode>
                <c:ptCount val="11"/>
                <c:pt idx="0">
                  <c:v>0.80163588168623945</c:v>
                </c:pt>
                <c:pt idx="1">
                  <c:v>0.80392941913635774</c:v>
                </c:pt>
                <c:pt idx="2">
                  <c:v>0.80799355309296961</c:v>
                </c:pt>
                <c:pt idx="3">
                  <c:v>0.80535650696955152</c:v>
                </c:pt>
                <c:pt idx="4">
                  <c:v>0.81</c:v>
                </c:pt>
                <c:pt idx="5">
                  <c:v>0.84</c:v>
                </c:pt>
                <c:pt idx="6">
                  <c:v>0.8014305506636531</c:v>
                </c:pt>
                <c:pt idx="8">
                  <c:v>0.70723315924162367</c:v>
                </c:pt>
                <c:pt idx="9">
                  <c:v>0.71173635838548399</c:v>
                </c:pt>
                <c:pt idx="10">
                  <c:v>0.71652742209016995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DA-41C3-BD48-4C55D20438CB}"/>
            </c:ext>
          </c:extLst>
        </c:ser>
        <c:ser>
          <c:idx val="6"/>
          <c:order val="3"/>
          <c:tx>
            <c:strRef>
              <c:f>'Percent who Drove Alone'!$C$8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Alone'!$D$4:$U$4</c:f>
              <c:strCach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strCache>
            </c:strRef>
          </c:cat>
          <c:val>
            <c:numRef>
              <c:f>'Percent who Drove Alone'!$D$8:$N$8</c:f>
              <c:numCache>
                <c:formatCode>0%</c:formatCode>
                <c:ptCount val="11"/>
                <c:pt idx="0">
                  <c:v>0.76437742407742104</c:v>
                </c:pt>
                <c:pt idx="1">
                  <c:v>0.76455019365684196</c:v>
                </c:pt>
                <c:pt idx="2">
                  <c:v>0.76573161782948918</c:v>
                </c:pt>
                <c:pt idx="3">
                  <c:v>0.76322134134745823</c:v>
                </c:pt>
                <c:pt idx="4">
                  <c:v>0.76</c:v>
                </c:pt>
                <c:pt idx="5">
                  <c:v>0.78</c:v>
                </c:pt>
                <c:pt idx="6">
                  <c:v>0.7592221682615109</c:v>
                </c:pt>
                <c:pt idx="8">
                  <c:v>0.67816270467278317</c:v>
                </c:pt>
                <c:pt idx="9">
                  <c:v>0.68655450466682399</c:v>
                </c:pt>
                <c:pt idx="10">
                  <c:v>0.69182323293964199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DA-41C3-BD48-4C55D2043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3904"/>
        <c:axId val="442434296"/>
      </c:lineChart>
      <c:catAx>
        <c:axId val="44243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4296"/>
        <c:crosses val="autoZero"/>
        <c:auto val="1"/>
        <c:lblAlgn val="ctr"/>
        <c:lblOffset val="100"/>
        <c:noMultiLvlLbl val="0"/>
      </c:catAx>
      <c:valAx>
        <c:axId val="44243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33202099737517"/>
          <c:y val="0.10995261009040537"/>
          <c:w val="0.24178040244969379"/>
          <c:h val="0.8252325750947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Percent Who Drive Alone to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7171296296296296"/>
          <c:w val="0.91554384756856744"/>
          <c:h val="0.59569632886736235"/>
        </c:manualLayout>
      </c:layout>
      <c:lineChart>
        <c:grouping val="standard"/>
        <c:varyColors val="0"/>
        <c:ser>
          <c:idx val="0"/>
          <c:order val="0"/>
          <c:tx>
            <c:strRef>
              <c:f>'Percent who Drove Alone'!$C$5</c:f>
              <c:strCache>
                <c:ptCount val="1"/>
                <c:pt idx="0">
                  <c:v>Travis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'Percent who Drove Alone'!$I$5:$N$5</c:f>
              <c:numCache>
                <c:formatCode>0%</c:formatCode>
                <c:ptCount val="6"/>
                <c:pt idx="0">
                  <c:v>0.79</c:v>
                </c:pt>
                <c:pt idx="1">
                  <c:v>0.72400778751216799</c:v>
                </c:pt>
                <c:pt idx="3">
                  <c:v>0.52965256696413321</c:v>
                </c:pt>
                <c:pt idx="4">
                  <c:v>0.56469704987604596</c:v>
                </c:pt>
                <c:pt idx="5">
                  <c:v>0.60444527914068003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B60-9D21-5E738B5A4DF7}"/>
            </c:ext>
          </c:extLst>
        </c:ser>
        <c:ser>
          <c:idx val="4"/>
          <c:order val="1"/>
          <c:tx>
            <c:strRef>
              <c:f>'Percent who Drove Alone'!$C$6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'Percent who Drove Alone'!$I$6:$N$6</c:f>
              <c:numCache>
                <c:formatCode>0%</c:formatCode>
                <c:ptCount val="6"/>
                <c:pt idx="0">
                  <c:v>0.82</c:v>
                </c:pt>
                <c:pt idx="1">
                  <c:v>0.74546759112776451</c:v>
                </c:pt>
                <c:pt idx="3">
                  <c:v>0.5709997504485983</c:v>
                </c:pt>
                <c:pt idx="4">
                  <c:v>0.56793700595725105</c:v>
                </c:pt>
                <c:pt idx="5">
                  <c:v>0.63069454104706502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B60-9D21-5E738B5A4DF7}"/>
            </c:ext>
          </c:extLst>
        </c:ser>
        <c:ser>
          <c:idx val="5"/>
          <c:order val="2"/>
          <c:tx>
            <c:strRef>
              <c:f>'Percent who Drove Alone'!$C$7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'Percent who Drove Alone'!$I$7:$N$7</c:f>
              <c:numCache>
                <c:formatCode>0%</c:formatCode>
                <c:ptCount val="6"/>
                <c:pt idx="0">
                  <c:v>0.84</c:v>
                </c:pt>
                <c:pt idx="1">
                  <c:v>0.8014305506636531</c:v>
                </c:pt>
                <c:pt idx="3">
                  <c:v>0.70723315924162367</c:v>
                </c:pt>
                <c:pt idx="4">
                  <c:v>0.71173635838548399</c:v>
                </c:pt>
                <c:pt idx="5">
                  <c:v>0.71652742209016995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B60-9D21-5E738B5A4DF7}"/>
            </c:ext>
          </c:extLst>
        </c:ser>
        <c:ser>
          <c:idx val="6"/>
          <c:order val="3"/>
          <c:tx>
            <c:strRef>
              <c:f>'Percent who Drove Alone'!$C$8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'Percent who Drove Alone'!$I$4:$N$4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'Percent who Drove Alone'!$I$8:$N$8</c:f>
              <c:numCache>
                <c:formatCode>0%</c:formatCode>
                <c:ptCount val="6"/>
                <c:pt idx="0">
                  <c:v>0.78</c:v>
                </c:pt>
                <c:pt idx="1">
                  <c:v>0.7592221682615109</c:v>
                </c:pt>
                <c:pt idx="3">
                  <c:v>0.67816270467278317</c:v>
                </c:pt>
                <c:pt idx="4">
                  <c:v>0.68655450466682399</c:v>
                </c:pt>
                <c:pt idx="5">
                  <c:v>0.69182323293964199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CC-4B60-9D21-5E738B5A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5080"/>
        <c:axId val="442435472"/>
      </c:lineChart>
      <c:catAx>
        <c:axId val="4424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472"/>
        <c:crosses val="autoZero"/>
        <c:auto val="1"/>
        <c:lblAlgn val="ctr"/>
        <c:lblOffset val="100"/>
        <c:noMultiLvlLbl val="0"/>
      </c:catAx>
      <c:valAx>
        <c:axId val="442435472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3695837546717E-2"/>
          <c:y val="0.85863681860999752"/>
          <c:w val="0.85926054431394205"/>
          <c:h val="0.11181192994104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Percent Who</a:t>
            </a:r>
            <a:r>
              <a:rPr lang="en-US" baseline="0">
                <a:solidFill>
                  <a:schemeClr val="tx1"/>
                </a:solidFill>
              </a:rPr>
              <a:t> Drive Alone to Work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7171296296296296"/>
          <c:w val="0.67943285214348204"/>
          <c:h val="0.59214942454831865"/>
        </c:manualLayout>
      </c:layout>
      <c:lineChart>
        <c:grouping val="standard"/>
        <c:varyColors val="0"/>
        <c:ser>
          <c:idx val="0"/>
          <c:order val="0"/>
          <c:tx>
            <c:strRef>
              <c:f>'Percent who Drove Alone'!$C$5</c:f>
              <c:strCache>
                <c:ptCount val="1"/>
                <c:pt idx="0">
                  <c:v>Travis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'Percent who Drove Alone'!$F$4:$J$4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'Percent who Drove Alone'!$F$5:$J$5</c:f>
              <c:numCache>
                <c:formatCode>0%</c:formatCode>
                <c:ptCount val="5"/>
                <c:pt idx="0">
                  <c:v>0.74578630996222295</c:v>
                </c:pt>
                <c:pt idx="1">
                  <c:v>0.73252363546398225</c:v>
                </c:pt>
                <c:pt idx="2">
                  <c:v>0.74</c:v>
                </c:pt>
                <c:pt idx="3">
                  <c:v>0.79</c:v>
                </c:pt>
                <c:pt idx="4">
                  <c:v>0.72400778751216799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3-4F43-91C5-A5F0645ECD0C}"/>
            </c:ext>
          </c:extLst>
        </c:ser>
        <c:ser>
          <c:idx val="4"/>
          <c:order val="1"/>
          <c:tx>
            <c:strRef>
              <c:f>'Percent who Drove Alone'!$C$6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'Percent who Drove Alone'!$F$4:$J$4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'Percent who Drove Alone'!$F$6:$J$6</c:f>
              <c:numCache>
                <c:formatCode>0%</c:formatCode>
                <c:ptCount val="5"/>
                <c:pt idx="0">
                  <c:v>0.76924526751755495</c:v>
                </c:pt>
                <c:pt idx="1">
                  <c:v>0.76042924435339931</c:v>
                </c:pt>
                <c:pt idx="2">
                  <c:v>0.77</c:v>
                </c:pt>
                <c:pt idx="3">
                  <c:v>0.82</c:v>
                </c:pt>
                <c:pt idx="4">
                  <c:v>0.74546759112776451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3-4F43-91C5-A5F0645ECD0C}"/>
            </c:ext>
          </c:extLst>
        </c:ser>
        <c:ser>
          <c:idx val="5"/>
          <c:order val="2"/>
          <c:tx>
            <c:strRef>
              <c:f>'Percent who Drove Alone'!$C$7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'Percent who Drove Alone'!$F$4:$J$4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'Percent who Drove Alone'!$F$7:$J$7</c:f>
              <c:numCache>
                <c:formatCode>0%</c:formatCode>
                <c:ptCount val="5"/>
                <c:pt idx="0">
                  <c:v>0.80799355309296961</c:v>
                </c:pt>
                <c:pt idx="1">
                  <c:v>0.80535650696955152</c:v>
                </c:pt>
                <c:pt idx="2">
                  <c:v>0.81</c:v>
                </c:pt>
                <c:pt idx="3">
                  <c:v>0.84</c:v>
                </c:pt>
                <c:pt idx="4">
                  <c:v>0.8014305506636531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3-4F43-91C5-A5F0645ECD0C}"/>
            </c:ext>
          </c:extLst>
        </c:ser>
        <c:ser>
          <c:idx val="6"/>
          <c:order val="3"/>
          <c:tx>
            <c:strRef>
              <c:f>'Percent who Drove Alone'!$C$8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'Percent who Drove Alone'!$F$4:$J$4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'Percent who Drove Alone'!$F$8:$J$8</c:f>
              <c:numCache>
                <c:formatCode>0%</c:formatCode>
                <c:ptCount val="5"/>
                <c:pt idx="0">
                  <c:v>0.76573161782948918</c:v>
                </c:pt>
                <c:pt idx="1">
                  <c:v>0.76322134134745823</c:v>
                </c:pt>
                <c:pt idx="2">
                  <c:v>0.76</c:v>
                </c:pt>
                <c:pt idx="3">
                  <c:v>0.78</c:v>
                </c:pt>
                <c:pt idx="4">
                  <c:v>0.7592221682615109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23-4F43-91C5-A5F0645EC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6256"/>
        <c:axId val="442436648"/>
      </c:lineChart>
      <c:catAx>
        <c:axId val="4424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6648"/>
        <c:crosses val="autoZero"/>
        <c:auto val="1"/>
        <c:lblAlgn val="ctr"/>
        <c:lblOffset val="100"/>
        <c:noMultiLvlLbl val="0"/>
      </c:catAx>
      <c:valAx>
        <c:axId val="442436648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Percent Who Drive Alone to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7171296296296296"/>
          <c:w val="0.91554384756856744"/>
          <c:h val="0.62524747234030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'Percent who Drove Alone'!$C$5</c:f>
              <c:strCache>
                <c:ptCount val="1"/>
                <c:pt idx="0">
                  <c:v>Travis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'Percent who Drove Alone'!$D$4:$M$4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'Percent who Drove Alone'!$D$5:$M$5</c:f>
              <c:numCache>
                <c:formatCode>0%</c:formatCode>
                <c:ptCount val="10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</c:v>
                </c:pt>
                <c:pt idx="5">
                  <c:v>0.79</c:v>
                </c:pt>
                <c:pt idx="6">
                  <c:v>0.72400778751216799</c:v>
                </c:pt>
                <c:pt idx="8">
                  <c:v>0.52965256696413321</c:v>
                </c:pt>
                <c:pt idx="9">
                  <c:v>0.56469704987604596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8-4526-8CCF-0591791D08D5}"/>
            </c:ext>
          </c:extLst>
        </c:ser>
        <c:ser>
          <c:idx val="4"/>
          <c:order val="1"/>
          <c:tx>
            <c:strRef>
              <c:f>'Percent who Drove Alone'!$C$6</c:f>
              <c:strCache>
                <c:ptCount val="1"/>
                <c:pt idx="0">
                  <c:v>Austin MSA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'Percent who Drove Alone'!$D$4:$M$4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'Percent who Drove Alone'!$D$6:$M$6</c:f>
              <c:numCache>
                <c:formatCode>0%</c:formatCode>
                <c:ptCount val="10"/>
                <c:pt idx="0">
                  <c:v>0.7713100986225786</c:v>
                </c:pt>
                <c:pt idx="1">
                  <c:v>0.76582558788862776</c:v>
                </c:pt>
                <c:pt idx="2">
                  <c:v>0.76924526751755495</c:v>
                </c:pt>
                <c:pt idx="3">
                  <c:v>0.76042924435339931</c:v>
                </c:pt>
                <c:pt idx="4">
                  <c:v>0.77</c:v>
                </c:pt>
                <c:pt idx="5">
                  <c:v>0.82</c:v>
                </c:pt>
                <c:pt idx="6">
                  <c:v>0.74546759112776451</c:v>
                </c:pt>
                <c:pt idx="8">
                  <c:v>0.5709997504485983</c:v>
                </c:pt>
                <c:pt idx="9">
                  <c:v>0.56793700595725105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8-4526-8CCF-0591791D08D5}"/>
            </c:ext>
          </c:extLst>
        </c:ser>
        <c:ser>
          <c:idx val="5"/>
          <c:order val="2"/>
          <c:tx>
            <c:strRef>
              <c:f>'Percent who Drove Alone'!$C$7</c:f>
              <c:strCache>
                <c:ptCount val="1"/>
                <c:pt idx="0">
                  <c:v>Texas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'Percent who Drove Alone'!$D$4:$M$4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'Percent who Drove Alone'!$D$7:$M$7</c:f>
              <c:numCache>
                <c:formatCode>0%</c:formatCode>
                <c:ptCount val="10"/>
                <c:pt idx="0">
                  <c:v>0.80163588168623945</c:v>
                </c:pt>
                <c:pt idx="1">
                  <c:v>0.80392941913635774</c:v>
                </c:pt>
                <c:pt idx="2">
                  <c:v>0.80799355309296961</c:v>
                </c:pt>
                <c:pt idx="3">
                  <c:v>0.80535650696955152</c:v>
                </c:pt>
                <c:pt idx="4">
                  <c:v>0.81</c:v>
                </c:pt>
                <c:pt idx="5">
                  <c:v>0.84</c:v>
                </c:pt>
                <c:pt idx="6">
                  <c:v>0.8014305506636531</c:v>
                </c:pt>
                <c:pt idx="8">
                  <c:v>0.70723315924162367</c:v>
                </c:pt>
                <c:pt idx="9">
                  <c:v>0.71173635838548399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8-4526-8CCF-0591791D08D5}"/>
            </c:ext>
          </c:extLst>
        </c:ser>
        <c:ser>
          <c:idx val="6"/>
          <c:order val="3"/>
          <c:tx>
            <c:strRef>
              <c:f>'Percent who Drove Alone'!$C$8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'Percent who Drove Alone'!$D$4:$M$4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'Percent who Drove Alone'!$D$8:$M$8</c:f>
              <c:numCache>
                <c:formatCode>0%</c:formatCode>
                <c:ptCount val="10"/>
                <c:pt idx="0">
                  <c:v>0.76437742407742104</c:v>
                </c:pt>
                <c:pt idx="1">
                  <c:v>0.76455019365684196</c:v>
                </c:pt>
                <c:pt idx="2">
                  <c:v>0.76573161782948918</c:v>
                </c:pt>
                <c:pt idx="3">
                  <c:v>0.76322134134745823</c:v>
                </c:pt>
                <c:pt idx="4">
                  <c:v>0.76</c:v>
                </c:pt>
                <c:pt idx="5">
                  <c:v>0.78</c:v>
                </c:pt>
                <c:pt idx="6">
                  <c:v>0.7592221682615109</c:v>
                </c:pt>
                <c:pt idx="8">
                  <c:v>0.67816270467278317</c:v>
                </c:pt>
                <c:pt idx="9">
                  <c:v>0.68655450466682399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8-4526-8CCF-0591791D0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435080"/>
        <c:axId val="442435472"/>
      </c:barChart>
      <c:catAx>
        <c:axId val="4424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472"/>
        <c:crosses val="autoZero"/>
        <c:auto val="1"/>
        <c:lblAlgn val="ctr"/>
        <c:lblOffset val="100"/>
        <c:noMultiLvlLbl val="0"/>
      </c:catAx>
      <c:valAx>
        <c:axId val="442435472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Percent Who Drove Alone to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 Main Graph'!$D$60</c:f>
              <c:strCache>
                <c:ptCount val="1"/>
                <c:pt idx="0">
                  <c:v>Travis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'For Main Graph'!$E$59:$I$59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'For Main Graph'!$E$60:$I$60</c:f>
              <c:numCache>
                <c:formatCode>0%</c:formatCode>
                <c:ptCount val="5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C-419A-945F-06208EA45E52}"/>
            </c:ext>
          </c:extLst>
        </c:ser>
        <c:ser>
          <c:idx val="1"/>
          <c:order val="1"/>
          <c:tx>
            <c:strRef>
              <c:f>'For Main Graph'!$D$61</c:f>
              <c:strCache>
                <c:ptCount val="1"/>
                <c:pt idx="0">
                  <c:v>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'For Main Graph'!$E$59:$I$59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'For Main Graph'!$E$61:$I$61</c:f>
              <c:numCache>
                <c:formatCode>0%</c:formatCode>
                <c:ptCount val="5"/>
                <c:pt idx="0">
                  <c:v>0.7713100986225786</c:v>
                </c:pt>
                <c:pt idx="1">
                  <c:v>0.76582558788862776</c:v>
                </c:pt>
                <c:pt idx="2">
                  <c:v>0.76924526751755495</c:v>
                </c:pt>
                <c:pt idx="3">
                  <c:v>0.76042924435339931</c:v>
                </c:pt>
                <c:pt idx="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C-419A-945F-06208EA45E52}"/>
            </c:ext>
          </c:extLst>
        </c:ser>
        <c:ser>
          <c:idx val="2"/>
          <c:order val="2"/>
          <c:tx>
            <c:strRef>
              <c:f>'For Main Graph'!$D$62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'For Main Graph'!$E$59:$I$59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'For Main Graph'!$E$62:$I$62</c:f>
              <c:numCache>
                <c:formatCode>0%</c:formatCode>
                <c:ptCount val="5"/>
                <c:pt idx="0">
                  <c:v>0.80163588168623945</c:v>
                </c:pt>
                <c:pt idx="1">
                  <c:v>0.80392941913635774</c:v>
                </c:pt>
                <c:pt idx="2">
                  <c:v>0.80799355309296961</c:v>
                </c:pt>
                <c:pt idx="3">
                  <c:v>0.80535650696955152</c:v>
                </c:pt>
                <c:pt idx="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C-419A-945F-06208EA45E52}"/>
            </c:ext>
          </c:extLst>
        </c:ser>
        <c:ser>
          <c:idx val="3"/>
          <c:order val="3"/>
          <c:tx>
            <c:strRef>
              <c:f>'For Main Graph'!$D$63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'For Main Graph'!$E$59:$I$59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'For Main Graph'!$E$63:$I$63</c:f>
              <c:numCache>
                <c:formatCode>0%</c:formatCode>
                <c:ptCount val="5"/>
                <c:pt idx="0">
                  <c:v>0.76437742407742104</c:v>
                </c:pt>
                <c:pt idx="1">
                  <c:v>0.76455019365684196</c:v>
                </c:pt>
                <c:pt idx="2">
                  <c:v>0.76573161782948918</c:v>
                </c:pt>
                <c:pt idx="3">
                  <c:v>0.76322134134745823</c:v>
                </c:pt>
                <c:pt idx="4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7C-419A-945F-06208EA45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7432"/>
        <c:axId val="442953616"/>
      </c:lineChart>
      <c:catAx>
        <c:axId val="44243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3616"/>
        <c:crosses val="autoZero"/>
        <c:auto val="1"/>
        <c:lblAlgn val="ctr"/>
        <c:lblOffset val="100"/>
        <c:noMultiLvlLbl val="0"/>
      </c:catAx>
      <c:valAx>
        <c:axId val="44295361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dispRSqr val="0"/>
            <c:dispEq val="0"/>
          </c:trendline>
          <c:cat>
            <c:numRef>
              <c:f>'For Main Graph'!$E$59:$O$59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'For Main Graph'!$E$60:$K$60</c:f>
              <c:numCache>
                <c:formatCode>0%</c:formatCode>
                <c:ptCount val="7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</c:v>
                </c:pt>
                <c:pt idx="5">
                  <c:v>0.79113898271333771</c:v>
                </c:pt>
                <c:pt idx="6">
                  <c:v>0.72400778751216799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5-4101-AA6D-FD08EFA8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54400"/>
        <c:axId val="442954792"/>
      </c:lineChart>
      <c:catAx>
        <c:axId val="4429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4792"/>
        <c:crosses val="autoZero"/>
        <c:auto val="1"/>
        <c:lblAlgn val="ctr"/>
        <c:lblOffset val="100"/>
        <c:noMultiLvlLbl val="0"/>
      </c:catAx>
      <c:valAx>
        <c:axId val="44295479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56104</xdr:colOff>
      <xdr:row>17</xdr:row>
      <xdr:rowOff>155535</xdr:rowOff>
    </xdr:from>
    <xdr:to>
      <xdr:col>17</xdr:col>
      <xdr:colOff>438551</xdr:colOff>
      <xdr:row>32</xdr:row>
      <xdr:rowOff>50880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848810</xdr:colOff>
      <xdr:row>16</xdr:row>
      <xdr:rowOff>19291</xdr:rowOff>
    </xdr:from>
    <xdr:to>
      <xdr:col>8</xdr:col>
      <xdr:colOff>113792</xdr:colOff>
      <xdr:row>30</xdr:row>
      <xdr:rowOff>95491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20411</xdr:colOff>
      <xdr:row>32</xdr:row>
      <xdr:rowOff>54428</xdr:rowOff>
    </xdr:from>
    <xdr:to>
      <xdr:col>9</xdr:col>
      <xdr:colOff>130825</xdr:colOff>
      <xdr:row>46</xdr:row>
      <xdr:rowOff>144567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8375" y="5361214"/>
          <a:ext cx="4151736" cy="2566638"/>
        </a:xfrm>
        <a:prstGeom prst="rect">
          <a:avLst/>
        </a:prstGeom>
      </xdr:spPr>
    </xdr:pic>
    <xdr:clientData/>
  </xdr:twoCellAnchor>
  <xdr:twoCellAnchor>
    <xdr:from>
      <xdr:col>10</xdr:col>
      <xdr:colOff>523876</xdr:colOff>
      <xdr:row>34</xdr:row>
      <xdr:rowOff>74840</xdr:rowOff>
    </xdr:from>
    <xdr:to>
      <xdr:col>14</xdr:col>
      <xdr:colOff>57873</xdr:colOff>
      <xdr:row>50</xdr:row>
      <xdr:rowOff>96456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13</xdr:row>
      <xdr:rowOff>0</xdr:rowOff>
    </xdr:from>
    <xdr:to>
      <xdr:col>24</xdr:col>
      <xdr:colOff>130463</xdr:colOff>
      <xdr:row>27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91855D-2777-43EF-ACA2-F0CF748B1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</cdr:x>
      <cdr:y>0.40716</cdr:y>
    </cdr:from>
    <cdr:to>
      <cdr:x>0.97047</cdr:x>
      <cdr:y>0.40718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841C988-57E5-4512-97D4-BB94A12680DB}"/>
            </a:ext>
          </a:extLst>
        </cdr:cNvPr>
        <cdr:cNvCxnSpPr/>
      </cdr:nvCxnSpPr>
      <cdr:spPr>
        <a:xfrm xmlns:a="http://schemas.openxmlformats.org/drawingml/2006/main">
          <a:off x="347006" y="1049903"/>
          <a:ext cx="3020612" cy="5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0.35177</cdr:x>
      <cdr:y>0.45061</cdr:y>
    </cdr:from>
    <cdr:to>
      <cdr:x>0.7643</cdr:x>
      <cdr:y>0.53323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0679" y="1161937"/>
          <a:ext cx="1431518" cy="213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Target: 70% by 2025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0.15359</cdr:x>
      <cdr:y>0.56684</cdr:y>
    </cdr:from>
    <cdr:to>
      <cdr:x>0.86944</cdr:x>
      <cdr:y>0.56746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6BA7AF6-3686-456D-98F0-E7CBAE1CB19D}"/>
            </a:ext>
          </a:extLst>
        </cdr:cNvPr>
        <cdr:cNvCxnSpPr/>
      </cdr:nvCxnSpPr>
      <cdr:spPr>
        <a:xfrm xmlns:a="http://schemas.openxmlformats.org/drawingml/2006/main">
          <a:off x="340889" y="1595381"/>
          <a:ext cx="1588801" cy="174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0.24364</cdr:x>
      <cdr:y>0.55773</cdr:y>
    </cdr:from>
    <cdr:to>
      <cdr:x>0.89174</cdr:x>
      <cdr:y>0.63725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40740" y="1569724"/>
          <a:ext cx="1438432" cy="223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Target: 70% by 2020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0.10271</cdr:x>
      <cdr:y>0.56769</cdr:y>
    </cdr:from>
    <cdr:to>
      <cdr:x>0.97318</cdr:x>
      <cdr:y>0.56771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841C988-57E5-4512-97D4-BB94A12680DB}"/>
            </a:ext>
          </a:extLst>
        </cdr:cNvPr>
        <cdr:cNvCxnSpPr/>
      </cdr:nvCxnSpPr>
      <cdr:spPr>
        <a:xfrm xmlns:a="http://schemas.openxmlformats.org/drawingml/2006/main">
          <a:off x="357762" y="1427516"/>
          <a:ext cx="3032018" cy="5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0.56594</cdr:x>
      <cdr:y>0.56371</cdr:y>
    </cdr:from>
    <cdr:to>
      <cdr:x>0.97847</cdr:x>
      <cdr:y>0.64633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71264" y="1417508"/>
          <a:ext cx="1436922" cy="207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Target: 70% by 2020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9608</xdr:colOff>
      <xdr:row>65</xdr:row>
      <xdr:rowOff>64956</xdr:rowOff>
    </xdr:from>
    <xdr:to>
      <xdr:col>4</xdr:col>
      <xdr:colOff>1214973</xdr:colOff>
      <xdr:row>82</xdr:row>
      <xdr:rowOff>64956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524841</xdr:colOff>
      <xdr:row>72</xdr:row>
      <xdr:rowOff>137491</xdr:rowOff>
    </xdr:from>
    <xdr:to>
      <xdr:col>4</xdr:col>
      <xdr:colOff>1065557</xdr:colOff>
      <xdr:row>72</xdr:row>
      <xdr:rowOff>147016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2544141" y="13066091"/>
          <a:ext cx="1696416" cy="9525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940249</xdr:colOff>
      <xdr:row>72</xdr:row>
      <xdr:rowOff>127139</xdr:rowOff>
    </xdr:from>
    <xdr:to>
      <xdr:col>4</xdr:col>
      <xdr:colOff>1143690</xdr:colOff>
      <xdr:row>74</xdr:row>
      <xdr:rowOff>56599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959549" y="13055739"/>
          <a:ext cx="1359141" cy="285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Target: 70% by 2020</a:t>
          </a:r>
        </a:p>
      </xdr:txBody>
    </xdr:sp>
    <xdr:clientData/>
  </xdr:twoCellAnchor>
  <xdr:twoCellAnchor>
    <xdr:from>
      <xdr:col>5</xdr:col>
      <xdr:colOff>302041</xdr:colOff>
      <xdr:row>65</xdr:row>
      <xdr:rowOff>10215</xdr:rowOff>
    </xdr:from>
    <xdr:to>
      <xdr:col>9</xdr:col>
      <xdr:colOff>32580</xdr:colOff>
      <xdr:row>80</xdr:row>
      <xdr:rowOff>148258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U14"/>
  <sheetViews>
    <sheetView tabSelected="1" zoomScale="160" zoomScaleNormal="160" workbookViewId="0">
      <selection activeCell="J5" sqref="J5"/>
    </sheetView>
  </sheetViews>
  <sheetFormatPr defaultRowHeight="14.25"/>
  <cols>
    <col min="3" max="3" width="11.375" customWidth="1"/>
  </cols>
  <sheetData>
    <row r="4" spans="3:21"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 t="s">
        <v>68</v>
      </c>
      <c r="L4">
        <v>2021</v>
      </c>
      <c r="M4">
        <v>2022</v>
      </c>
      <c r="N4">
        <v>2023</v>
      </c>
      <c r="O4">
        <v>2024</v>
      </c>
      <c r="P4">
        <v>2025</v>
      </c>
      <c r="Q4">
        <v>2026</v>
      </c>
      <c r="R4">
        <v>2027</v>
      </c>
      <c r="S4">
        <v>2028</v>
      </c>
      <c r="T4">
        <v>2029</v>
      </c>
      <c r="U4">
        <v>2030</v>
      </c>
    </row>
    <row r="5" spans="3:21">
      <c r="C5" t="s">
        <v>2</v>
      </c>
      <c r="D5" s="1">
        <v>0.75221738808830552</v>
      </c>
      <c r="E5" s="1">
        <v>0.75095645477388173</v>
      </c>
      <c r="F5" s="1">
        <v>0.74578630996222295</v>
      </c>
      <c r="G5" s="1">
        <v>0.73252363546398225</v>
      </c>
      <c r="H5" s="1">
        <v>0.74</v>
      </c>
      <c r="I5" s="1">
        <v>0.79</v>
      </c>
      <c r="J5" s="1">
        <v>0.72400778751216799</v>
      </c>
      <c r="L5" s="1">
        <v>0.52965256696413321</v>
      </c>
      <c r="M5" s="1">
        <v>0.56469704987604596</v>
      </c>
      <c r="N5" s="1">
        <v>0.60444527914068003</v>
      </c>
    </row>
    <row r="6" spans="3:21">
      <c r="C6" t="s">
        <v>36</v>
      </c>
      <c r="D6" s="1">
        <v>0.7713100986225786</v>
      </c>
      <c r="E6" s="1">
        <v>0.76582558788862776</v>
      </c>
      <c r="F6" s="1">
        <v>0.76924526751755495</v>
      </c>
      <c r="G6" s="1">
        <v>0.76042924435339931</v>
      </c>
      <c r="H6" s="1">
        <v>0.77</v>
      </c>
      <c r="I6" s="1">
        <v>0.82</v>
      </c>
      <c r="J6" s="1">
        <v>0.74546759112776451</v>
      </c>
      <c r="L6" s="1">
        <v>0.5709997504485983</v>
      </c>
      <c r="M6" s="1">
        <v>0.56793700595725105</v>
      </c>
      <c r="N6" s="1">
        <v>0.63069454104706502</v>
      </c>
    </row>
    <row r="7" spans="3:21">
      <c r="C7" t="s">
        <v>6</v>
      </c>
      <c r="D7" s="1">
        <v>0.80163588168623945</v>
      </c>
      <c r="E7" s="1">
        <v>0.80392941913635774</v>
      </c>
      <c r="F7" s="1">
        <v>0.80799355309296961</v>
      </c>
      <c r="G7" s="1">
        <v>0.80535650696955152</v>
      </c>
      <c r="H7" s="1">
        <v>0.81</v>
      </c>
      <c r="I7" s="1">
        <v>0.84</v>
      </c>
      <c r="J7" s="1">
        <v>0.8014305506636531</v>
      </c>
      <c r="L7" s="1">
        <v>0.70723315924162367</v>
      </c>
      <c r="M7" s="1">
        <v>0.71173635838548399</v>
      </c>
      <c r="N7" s="1">
        <v>0.71652742209016995</v>
      </c>
    </row>
    <row r="8" spans="3:21">
      <c r="C8" t="s">
        <v>7</v>
      </c>
      <c r="D8" s="1">
        <v>0.76437742407742104</v>
      </c>
      <c r="E8" s="1">
        <v>0.76455019365684196</v>
      </c>
      <c r="F8" s="1">
        <v>0.76573161782948918</v>
      </c>
      <c r="G8" s="1">
        <v>0.76322134134745823</v>
      </c>
      <c r="H8" s="1">
        <v>0.76</v>
      </c>
      <c r="I8" s="1">
        <v>0.78</v>
      </c>
      <c r="J8" s="1">
        <v>0.7592221682615109</v>
      </c>
      <c r="L8" s="1">
        <v>0.67816270467278317</v>
      </c>
      <c r="M8" s="1">
        <v>0.68655450466682399</v>
      </c>
      <c r="N8" s="1">
        <v>0.69182323293964199</v>
      </c>
    </row>
    <row r="9" spans="3:21">
      <c r="D9" s="1"/>
      <c r="E9" s="1"/>
      <c r="F9" s="1"/>
      <c r="G9" s="1"/>
      <c r="H9" s="1"/>
      <c r="I9" s="1"/>
      <c r="J9" s="1"/>
      <c r="L9" s="1"/>
    </row>
    <row r="10" spans="3:21">
      <c r="C10" t="s">
        <v>70</v>
      </c>
      <c r="D10" s="1"/>
      <c r="E10" s="1"/>
      <c r="F10" s="1"/>
      <c r="G10" s="1"/>
      <c r="H10" s="1"/>
      <c r="I10" s="1"/>
      <c r="J10" s="1"/>
      <c r="L10" s="1"/>
    </row>
    <row r="11" spans="3:21">
      <c r="C11" t="s">
        <v>69</v>
      </c>
    </row>
    <row r="13" spans="3:21">
      <c r="C13" t="s">
        <v>52</v>
      </c>
    </row>
    <row r="14" spans="3:21">
      <c r="C14" t="s">
        <v>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63"/>
  <sheetViews>
    <sheetView topLeftCell="W17" zoomScale="80" zoomScaleNormal="80" workbookViewId="0">
      <selection activeCell="AH39" sqref="AH39"/>
    </sheetView>
  </sheetViews>
  <sheetFormatPr defaultRowHeight="14.25"/>
  <cols>
    <col min="4" max="4" width="15.25" customWidth="1"/>
    <col min="5" max="5" width="16.5" customWidth="1"/>
    <col min="6" max="6" width="15.75" customWidth="1"/>
    <col min="7" max="7" width="15.375" customWidth="1"/>
    <col min="8" max="8" width="14.25" customWidth="1"/>
    <col min="9" max="11" width="18.625" customWidth="1"/>
    <col min="12" max="12" width="15.75" customWidth="1"/>
    <col min="13" max="13" width="18.5" customWidth="1"/>
    <col min="14" max="14" width="12.25" customWidth="1"/>
    <col min="15" max="15" width="16.25" customWidth="1"/>
    <col min="16" max="16" width="12.75" customWidth="1"/>
    <col min="17" max="17" width="15.25" customWidth="1"/>
    <col min="18" max="18" width="14" customWidth="1"/>
    <col min="19" max="19" width="12.875" customWidth="1"/>
    <col min="20" max="20" width="9.75" customWidth="1"/>
    <col min="21" max="21" width="11.375" customWidth="1"/>
    <col min="22" max="22" width="9.75" customWidth="1"/>
    <col min="23" max="23" width="11.75" customWidth="1"/>
    <col min="25" max="25" width="12.25" customWidth="1"/>
    <col min="27" max="27" width="13.625" customWidth="1"/>
    <col min="28" max="28" width="11.125" bestFit="1" customWidth="1"/>
    <col min="29" max="29" width="12.75" customWidth="1"/>
    <col min="30" max="30" width="10.625" bestFit="1" customWidth="1"/>
  </cols>
  <sheetData>
    <row r="2" spans="1:28" ht="12" customHeight="1">
      <c r="A2" s="34" t="s">
        <v>9</v>
      </c>
      <c r="B2" s="34"/>
      <c r="C2" s="34"/>
      <c r="D2" s="32" t="s">
        <v>24</v>
      </c>
      <c r="E2" s="32"/>
      <c r="F2" s="32"/>
      <c r="G2" s="32"/>
      <c r="H2" s="32" t="s">
        <v>6</v>
      </c>
      <c r="I2" s="32"/>
      <c r="J2" s="32" t="s">
        <v>25</v>
      </c>
      <c r="K2" s="32"/>
      <c r="L2" s="32" t="s">
        <v>26</v>
      </c>
      <c r="M2" s="32"/>
      <c r="N2" s="32" t="s">
        <v>10</v>
      </c>
      <c r="O2" s="32"/>
      <c r="P2" s="32" t="s">
        <v>27</v>
      </c>
      <c r="Q2" s="32"/>
      <c r="R2" s="32" t="s">
        <v>66</v>
      </c>
      <c r="S2" s="32"/>
    </row>
    <row r="3" spans="1:28" ht="12" customHeight="1">
      <c r="A3" s="4"/>
      <c r="B3" s="5"/>
      <c r="C3" s="6"/>
      <c r="D3" s="32" t="s">
        <v>12</v>
      </c>
      <c r="E3" s="32"/>
      <c r="F3" s="32"/>
      <c r="G3" s="8" t="s">
        <v>13</v>
      </c>
      <c r="H3" s="8" t="s">
        <v>12</v>
      </c>
      <c r="I3" s="8" t="s">
        <v>13</v>
      </c>
      <c r="J3" s="8" t="s">
        <v>12</v>
      </c>
      <c r="K3" s="8" t="s">
        <v>13</v>
      </c>
      <c r="L3" s="8" t="s">
        <v>12</v>
      </c>
      <c r="M3" s="8" t="s">
        <v>13</v>
      </c>
      <c r="N3" s="8" t="s">
        <v>12</v>
      </c>
      <c r="O3" s="8" t="s">
        <v>13</v>
      </c>
      <c r="P3" s="8" t="s">
        <v>12</v>
      </c>
      <c r="Q3" s="8" t="s">
        <v>13</v>
      </c>
      <c r="R3" s="8" t="s">
        <v>12</v>
      </c>
      <c r="S3" s="8" t="s">
        <v>39</v>
      </c>
    </row>
    <row r="4" spans="1:28" ht="12" customHeight="1">
      <c r="A4" s="32" t="s">
        <v>11</v>
      </c>
      <c r="B4" s="32"/>
      <c r="C4" s="32"/>
      <c r="D4" s="33">
        <v>162434675</v>
      </c>
      <c r="E4" s="32"/>
      <c r="F4" s="32"/>
      <c r="G4" s="9">
        <v>156913</v>
      </c>
      <c r="H4" s="9">
        <v>14801534</v>
      </c>
      <c r="I4" s="9">
        <v>39236</v>
      </c>
      <c r="J4" s="9">
        <v>766746</v>
      </c>
      <c r="K4" s="9">
        <v>8528</v>
      </c>
      <c r="L4" s="9">
        <v>376321</v>
      </c>
      <c r="M4" s="9">
        <v>6397</v>
      </c>
      <c r="N4" s="9">
        <v>591180</v>
      </c>
      <c r="O4" s="9">
        <v>9794</v>
      </c>
      <c r="P4" s="9">
        <v>1362972</v>
      </c>
      <c r="Q4" s="9">
        <v>13019</v>
      </c>
      <c r="R4" s="9"/>
      <c r="S4" s="9"/>
    </row>
    <row r="5" spans="1:28" ht="12" customHeight="1">
      <c r="A5" s="32" t="s">
        <v>28</v>
      </c>
      <c r="B5" s="32"/>
      <c r="C5" s="32"/>
      <c r="D5" s="33">
        <v>126985709</v>
      </c>
      <c r="E5" s="32"/>
      <c r="F5" s="32"/>
      <c r="G5" s="9">
        <v>143816</v>
      </c>
      <c r="H5" s="9">
        <v>12172329</v>
      </c>
      <c r="I5" s="9">
        <v>48728</v>
      </c>
      <c r="J5" s="9">
        <v>516099</v>
      </c>
      <c r="K5" s="9">
        <v>10210</v>
      </c>
      <c r="L5" s="9">
        <v>273648</v>
      </c>
      <c r="M5" s="9">
        <v>8115</v>
      </c>
      <c r="N5" s="9">
        <v>387754</v>
      </c>
      <c r="O5" s="9">
        <v>9220</v>
      </c>
      <c r="P5" s="9">
        <v>962365</v>
      </c>
      <c r="Q5" s="9">
        <v>15998</v>
      </c>
      <c r="R5" s="9"/>
      <c r="S5" s="9"/>
    </row>
    <row r="6" spans="1:28" ht="12" customHeight="1">
      <c r="A6" s="32" t="s">
        <v>14</v>
      </c>
      <c r="B6" s="32"/>
      <c r="C6" s="32"/>
      <c r="D6" s="33">
        <v>112376082</v>
      </c>
      <c r="E6" s="32"/>
      <c r="F6" s="32"/>
      <c r="G6" s="9">
        <v>148075</v>
      </c>
      <c r="H6" s="9">
        <v>10605705</v>
      </c>
      <c r="I6" s="9">
        <v>50544</v>
      </c>
      <c r="J6" s="9">
        <v>463456</v>
      </c>
      <c r="K6" s="9">
        <v>11421</v>
      </c>
      <c r="L6" s="9">
        <v>244156</v>
      </c>
      <c r="M6" s="9">
        <v>8228</v>
      </c>
      <c r="N6" s="9">
        <v>349534</v>
      </c>
      <c r="O6" s="9">
        <v>9493</v>
      </c>
      <c r="P6" s="9">
        <v>859619</v>
      </c>
      <c r="Q6" s="9">
        <v>16218</v>
      </c>
      <c r="R6" s="9"/>
      <c r="S6" s="9"/>
      <c r="AA6">
        <v>570109</v>
      </c>
      <c r="AB6">
        <v>8713</v>
      </c>
    </row>
    <row r="7" spans="1:28" ht="12" customHeight="1">
      <c r="A7" s="32" t="s">
        <v>15</v>
      </c>
      <c r="B7" s="32"/>
      <c r="C7" s="32"/>
      <c r="D7" s="33">
        <v>14609627</v>
      </c>
      <c r="E7" s="32"/>
      <c r="F7" s="32"/>
      <c r="G7" s="9">
        <v>89261</v>
      </c>
      <c r="H7" s="9">
        <v>1566624</v>
      </c>
      <c r="I7" s="9">
        <v>26747</v>
      </c>
      <c r="J7" s="9">
        <v>52643</v>
      </c>
      <c r="K7" s="9">
        <v>6846</v>
      </c>
      <c r="L7" s="9">
        <v>29492</v>
      </c>
      <c r="M7" s="9">
        <v>3369</v>
      </c>
      <c r="N7" s="9">
        <v>38220</v>
      </c>
      <c r="O7" s="9">
        <v>6827</v>
      </c>
      <c r="P7" s="9">
        <v>102746</v>
      </c>
      <c r="Q7" s="9">
        <v>9313</v>
      </c>
      <c r="R7" s="9"/>
      <c r="S7" s="9"/>
      <c r="AA7">
        <v>719100</v>
      </c>
      <c r="AB7">
        <v>9575</v>
      </c>
    </row>
    <row r="8" spans="1:28" ht="12" customHeight="1">
      <c r="A8" s="32" t="s">
        <v>29</v>
      </c>
      <c r="B8" s="32"/>
      <c r="C8" s="32"/>
      <c r="D8" s="33">
        <v>10696703</v>
      </c>
      <c r="E8" s="32"/>
      <c r="F8" s="32"/>
      <c r="G8" s="9">
        <v>75307</v>
      </c>
      <c r="H8" s="9">
        <v>1104630</v>
      </c>
      <c r="I8" s="9">
        <v>21452</v>
      </c>
      <c r="J8" s="9">
        <v>39891</v>
      </c>
      <c r="K8" s="9">
        <v>5302</v>
      </c>
      <c r="L8" s="9">
        <v>21593</v>
      </c>
      <c r="M8" s="9">
        <v>2749</v>
      </c>
      <c r="N8" s="9">
        <v>28188</v>
      </c>
      <c r="O8" s="9">
        <v>4504</v>
      </c>
      <c r="P8" s="9">
        <v>76594</v>
      </c>
      <c r="Q8" s="9">
        <v>7561</v>
      </c>
      <c r="R8" s="9"/>
      <c r="S8" s="9"/>
      <c r="AA8">
        <v>307741</v>
      </c>
      <c r="AB8">
        <v>5300</v>
      </c>
    </row>
    <row r="9" spans="1:28" ht="12" customHeight="1">
      <c r="A9" s="32" t="s">
        <v>30</v>
      </c>
      <c r="B9" s="32"/>
      <c r="C9" s="32"/>
      <c r="D9" s="33">
        <v>2325425</v>
      </c>
      <c r="E9" s="32"/>
      <c r="F9" s="32"/>
      <c r="G9" s="9">
        <v>32534</v>
      </c>
      <c r="H9" s="9">
        <v>289271</v>
      </c>
      <c r="I9" s="9">
        <v>14489</v>
      </c>
      <c r="J9" s="9">
        <v>7757</v>
      </c>
      <c r="K9" s="9">
        <v>3416</v>
      </c>
      <c r="L9" s="9">
        <v>6518</v>
      </c>
      <c r="M9" s="9">
        <v>2388</v>
      </c>
      <c r="N9" s="9">
        <v>7266</v>
      </c>
      <c r="O9" s="9">
        <v>3367</v>
      </c>
      <c r="P9" s="9">
        <v>17633</v>
      </c>
      <c r="Q9" s="9">
        <v>3952</v>
      </c>
      <c r="R9" s="9"/>
      <c r="S9" s="9"/>
      <c r="AA9">
        <v>1204161</v>
      </c>
      <c r="AB9">
        <v>11317</v>
      </c>
    </row>
    <row r="10" spans="1:28" ht="12" customHeight="1">
      <c r="A10" s="32" t="s">
        <v>31</v>
      </c>
      <c r="B10" s="32"/>
      <c r="C10" s="32"/>
      <c r="D10" s="33">
        <v>893840</v>
      </c>
      <c r="E10" s="32"/>
      <c r="F10" s="32"/>
      <c r="G10" s="9">
        <v>19703</v>
      </c>
      <c r="H10" s="9">
        <v>109485</v>
      </c>
      <c r="I10" s="9">
        <v>8050</v>
      </c>
      <c r="J10" s="9">
        <v>2701</v>
      </c>
      <c r="K10" s="9">
        <v>1531</v>
      </c>
      <c r="L10" s="9">
        <v>769</v>
      </c>
      <c r="M10" s="8">
        <v>452</v>
      </c>
      <c r="N10" s="9">
        <v>1339</v>
      </c>
      <c r="O10" s="9">
        <v>894</v>
      </c>
      <c r="P10" s="9">
        <v>4263</v>
      </c>
      <c r="Q10" s="9">
        <v>1699</v>
      </c>
      <c r="R10" s="9"/>
      <c r="S10" s="9"/>
      <c r="AA10">
        <v>13715977</v>
      </c>
      <c r="AB10">
        <v>43295</v>
      </c>
    </row>
    <row r="11" spans="1:28" ht="12" customHeight="1">
      <c r="A11" s="32" t="s">
        <v>32</v>
      </c>
      <c r="B11" s="32"/>
      <c r="C11" s="32"/>
      <c r="D11" s="33">
        <v>474136</v>
      </c>
      <c r="E11" s="32"/>
      <c r="F11" s="32"/>
      <c r="G11" s="9">
        <v>18256</v>
      </c>
      <c r="H11" s="9">
        <v>44748</v>
      </c>
      <c r="I11" s="9">
        <v>5165</v>
      </c>
      <c r="J11" s="9">
        <v>1879</v>
      </c>
      <c r="K11" s="8">
        <v>932</v>
      </c>
      <c r="L11" s="8">
        <v>458</v>
      </c>
      <c r="M11" s="8">
        <v>438</v>
      </c>
      <c r="N11" s="9">
        <v>1243</v>
      </c>
      <c r="O11" s="8">
        <v>661</v>
      </c>
      <c r="P11" s="9">
        <v>3687</v>
      </c>
      <c r="Q11" s="8">
        <v>1934</v>
      </c>
      <c r="R11" s="8"/>
      <c r="S11" s="9"/>
      <c r="AA11">
        <v>156941346</v>
      </c>
      <c r="AB11">
        <v>161399</v>
      </c>
    </row>
    <row r="12" spans="1:28" ht="12" customHeight="1">
      <c r="A12" s="32" t="s">
        <v>33</v>
      </c>
      <c r="B12" s="32"/>
      <c r="C12" s="32"/>
      <c r="D12" s="33">
        <v>219523</v>
      </c>
      <c r="E12" s="32"/>
      <c r="F12" s="32"/>
      <c r="G12" s="9">
        <v>9012</v>
      </c>
      <c r="H12" s="9">
        <v>18490</v>
      </c>
      <c r="I12" s="9">
        <v>3174</v>
      </c>
      <c r="J12" s="9">
        <v>415</v>
      </c>
      <c r="K12" s="8">
        <v>299</v>
      </c>
      <c r="L12" s="8">
        <v>154</v>
      </c>
      <c r="M12" s="8">
        <v>189</v>
      </c>
      <c r="N12" s="9">
        <v>184</v>
      </c>
      <c r="O12" s="8">
        <v>207</v>
      </c>
      <c r="P12" s="9">
        <v>569</v>
      </c>
      <c r="Q12" s="8">
        <v>352</v>
      </c>
      <c r="R12" s="8"/>
      <c r="S12" s="9"/>
    </row>
    <row r="13" spans="1:28" ht="12" customHeight="1">
      <c r="A13" s="32" t="s">
        <v>16</v>
      </c>
      <c r="B13" s="32"/>
      <c r="C13" s="32"/>
      <c r="D13" s="33">
        <v>5735258</v>
      </c>
      <c r="E13" s="32"/>
      <c r="F13" s="32"/>
      <c r="G13" s="9">
        <v>48059</v>
      </c>
      <c r="H13" s="9">
        <v>129718</v>
      </c>
      <c r="I13" s="9">
        <v>8056</v>
      </c>
      <c r="J13" s="9">
        <v>10118</v>
      </c>
      <c r="K13" s="9">
        <v>2210</v>
      </c>
      <c r="L13" s="9">
        <v>1181</v>
      </c>
      <c r="M13" s="8">
        <v>659</v>
      </c>
      <c r="N13" s="9">
        <v>9507</v>
      </c>
      <c r="O13" s="9">
        <v>2185</v>
      </c>
      <c r="P13" s="9">
        <v>12106</v>
      </c>
      <c r="Q13" s="9">
        <v>2344</v>
      </c>
      <c r="R13" s="9"/>
      <c r="S13" s="9"/>
    </row>
    <row r="14" spans="1:28" ht="12" customHeight="1">
      <c r="A14" s="32" t="s">
        <v>71</v>
      </c>
      <c r="B14" s="32"/>
      <c r="C14" s="32"/>
      <c r="D14" s="33">
        <v>2636607</v>
      </c>
      <c r="E14" s="32"/>
      <c r="F14" s="32"/>
      <c r="G14" s="9">
        <v>36756</v>
      </c>
      <c r="H14" s="9">
        <v>107143</v>
      </c>
      <c r="I14" s="9">
        <v>7793</v>
      </c>
      <c r="J14" s="9">
        <v>9337</v>
      </c>
      <c r="K14" s="9">
        <v>2158</v>
      </c>
      <c r="L14" s="9">
        <v>790</v>
      </c>
      <c r="M14" s="8">
        <v>596</v>
      </c>
      <c r="N14" s="9">
        <v>8824</v>
      </c>
      <c r="O14" s="9">
        <v>2127</v>
      </c>
      <c r="P14" s="9">
        <v>10934</v>
      </c>
      <c r="Q14" s="9">
        <v>2249</v>
      </c>
      <c r="R14" s="9"/>
      <c r="S14" s="9"/>
    </row>
    <row r="15" spans="1:28" ht="12" customHeight="1">
      <c r="A15" s="32" t="s">
        <v>72</v>
      </c>
      <c r="B15" s="32"/>
      <c r="C15" s="32"/>
      <c r="D15" s="33">
        <v>2242806</v>
      </c>
      <c r="E15" s="32"/>
      <c r="F15" s="32"/>
      <c r="G15" s="9">
        <v>26054</v>
      </c>
      <c r="H15" s="9">
        <v>5979</v>
      </c>
      <c r="I15" s="9">
        <v>1488</v>
      </c>
      <c r="J15" s="8">
        <v>16</v>
      </c>
      <c r="K15" s="8">
        <v>25</v>
      </c>
      <c r="L15" s="8">
        <v>66</v>
      </c>
      <c r="M15" s="8">
        <v>114</v>
      </c>
      <c r="N15" s="8">
        <v>7</v>
      </c>
      <c r="O15" s="8">
        <v>21</v>
      </c>
      <c r="P15" s="8">
        <v>82</v>
      </c>
      <c r="Q15" s="8">
        <v>111</v>
      </c>
      <c r="R15" s="8"/>
      <c r="S15" s="9"/>
    </row>
    <row r="16" spans="1:28" ht="12" customHeight="1">
      <c r="A16" s="32" t="s">
        <v>73</v>
      </c>
      <c r="B16" s="32"/>
      <c r="C16" s="32"/>
      <c r="D16" s="33">
        <v>626481</v>
      </c>
      <c r="E16" s="32"/>
      <c r="F16" s="32"/>
      <c r="G16" s="9">
        <v>15798</v>
      </c>
      <c r="H16" s="9">
        <v>4776</v>
      </c>
      <c r="I16" s="9">
        <v>1854</v>
      </c>
      <c r="J16" s="8">
        <v>102</v>
      </c>
      <c r="K16" s="8">
        <v>174</v>
      </c>
      <c r="L16" s="9">
        <v>131</v>
      </c>
      <c r="M16" s="8">
        <v>136</v>
      </c>
      <c r="N16" s="8">
        <v>102</v>
      </c>
      <c r="O16" s="8">
        <v>174</v>
      </c>
      <c r="P16" s="9">
        <v>233</v>
      </c>
      <c r="Q16" s="8">
        <v>219</v>
      </c>
      <c r="R16" s="8"/>
      <c r="S16" s="9"/>
    </row>
    <row r="17" spans="1:48" ht="12" customHeight="1">
      <c r="A17" s="32" t="s">
        <v>74</v>
      </c>
      <c r="B17" s="32"/>
      <c r="C17" s="32"/>
      <c r="D17" s="33">
        <v>155455</v>
      </c>
      <c r="E17" s="32"/>
      <c r="F17" s="32"/>
      <c r="G17" s="9">
        <v>7733</v>
      </c>
      <c r="H17" s="9">
        <v>9947</v>
      </c>
      <c r="I17" s="9">
        <v>2464</v>
      </c>
      <c r="J17" s="8">
        <v>217</v>
      </c>
      <c r="K17" s="8">
        <v>7</v>
      </c>
      <c r="L17" s="8">
        <v>145</v>
      </c>
      <c r="M17" s="8">
        <v>217</v>
      </c>
      <c r="N17" s="8">
        <v>217</v>
      </c>
      <c r="O17" s="8">
        <v>7</v>
      </c>
      <c r="P17" s="8">
        <v>362</v>
      </c>
      <c r="Q17" s="8">
        <v>217</v>
      </c>
      <c r="R17" s="8"/>
      <c r="S17" s="9"/>
    </row>
    <row r="18" spans="1:48" ht="12" customHeight="1">
      <c r="A18" s="32" t="s">
        <v>34</v>
      </c>
      <c r="B18" s="32"/>
      <c r="C18" s="32"/>
      <c r="D18" s="33">
        <v>73909</v>
      </c>
      <c r="E18" s="32"/>
      <c r="F18" s="32"/>
      <c r="G18" s="9">
        <v>5226</v>
      </c>
      <c r="H18" s="8">
        <v>1873</v>
      </c>
      <c r="I18" s="8">
        <v>930</v>
      </c>
      <c r="J18" s="8">
        <v>446</v>
      </c>
      <c r="K18" s="8">
        <v>465</v>
      </c>
      <c r="L18" s="8">
        <v>49</v>
      </c>
      <c r="M18" s="8">
        <v>82</v>
      </c>
      <c r="N18" s="8">
        <v>357</v>
      </c>
      <c r="O18" s="8">
        <v>449</v>
      </c>
      <c r="P18" s="8">
        <v>495</v>
      </c>
      <c r="Q18" s="8">
        <v>474</v>
      </c>
      <c r="R18" s="8"/>
      <c r="S18" s="9"/>
    </row>
    <row r="19" spans="1:48" ht="12" customHeight="1">
      <c r="A19" s="32" t="s">
        <v>19</v>
      </c>
      <c r="B19" s="32"/>
      <c r="C19" s="32"/>
      <c r="D19" s="33">
        <v>405531</v>
      </c>
      <c r="E19" s="32"/>
      <c r="F19" s="32"/>
      <c r="G19" s="9">
        <v>13843</v>
      </c>
      <c r="H19" s="9">
        <v>23612</v>
      </c>
      <c r="I19" s="9">
        <v>3962</v>
      </c>
      <c r="J19" s="9">
        <v>967</v>
      </c>
      <c r="K19" s="8">
        <v>705</v>
      </c>
      <c r="L19" s="8">
        <v>416</v>
      </c>
      <c r="M19" s="8">
        <v>474</v>
      </c>
      <c r="N19" s="9">
        <v>967</v>
      </c>
      <c r="O19" s="8">
        <v>705</v>
      </c>
      <c r="P19" s="9">
        <v>1561</v>
      </c>
      <c r="Q19" s="8">
        <v>961</v>
      </c>
      <c r="R19" s="8"/>
      <c r="S19" s="9"/>
    </row>
    <row r="20" spans="1:48" ht="12" customHeight="1">
      <c r="A20" s="32" t="s">
        <v>20</v>
      </c>
      <c r="B20" s="32"/>
      <c r="C20" s="32"/>
      <c r="D20" s="33">
        <v>215105</v>
      </c>
      <c r="E20" s="32"/>
      <c r="F20" s="32"/>
      <c r="G20" s="9">
        <v>9291</v>
      </c>
      <c r="H20" s="9">
        <v>17114</v>
      </c>
      <c r="I20" s="9">
        <v>2865</v>
      </c>
      <c r="J20" s="9">
        <v>120</v>
      </c>
      <c r="K20" s="8">
        <v>150</v>
      </c>
      <c r="L20" s="9">
        <v>1110</v>
      </c>
      <c r="M20" s="8">
        <v>799</v>
      </c>
      <c r="N20" s="9">
        <v>480</v>
      </c>
      <c r="O20" s="8">
        <v>459</v>
      </c>
      <c r="P20" s="9">
        <v>1425</v>
      </c>
      <c r="Q20" s="8">
        <v>830</v>
      </c>
      <c r="R20" s="8"/>
      <c r="S20" s="9"/>
    </row>
    <row r="21" spans="1:48" ht="12" customHeight="1">
      <c r="A21" s="32" t="s">
        <v>17</v>
      </c>
      <c r="B21" s="32"/>
      <c r="C21" s="32"/>
      <c r="D21" s="33">
        <v>761757</v>
      </c>
      <c r="E21" s="32"/>
      <c r="F21" s="32"/>
      <c r="G21" s="9">
        <v>16178</v>
      </c>
      <c r="H21" s="9">
        <v>26283</v>
      </c>
      <c r="I21" s="9">
        <v>3011</v>
      </c>
      <c r="J21" s="9">
        <v>4909</v>
      </c>
      <c r="K21" s="9">
        <v>1785</v>
      </c>
      <c r="L21" s="8">
        <v>386</v>
      </c>
      <c r="M21" s="8">
        <v>282</v>
      </c>
      <c r="N21" s="9">
        <v>4896</v>
      </c>
      <c r="O21" s="9">
        <v>1781</v>
      </c>
      <c r="P21" s="9">
        <v>5519</v>
      </c>
      <c r="Q21" s="9">
        <v>1813</v>
      </c>
      <c r="R21" s="8"/>
      <c r="S21" s="9"/>
    </row>
    <row r="22" spans="1:48" ht="12" customHeight="1">
      <c r="A22" s="32" t="s">
        <v>18</v>
      </c>
      <c r="B22" s="32"/>
      <c r="C22" s="32"/>
      <c r="D22" s="33">
        <v>3966159</v>
      </c>
      <c r="E22" s="32"/>
      <c r="F22" s="32"/>
      <c r="G22" s="9">
        <v>36348</v>
      </c>
      <c r="H22" s="9">
        <v>211749</v>
      </c>
      <c r="I22" s="9">
        <v>9524</v>
      </c>
      <c r="J22" s="9">
        <v>15133</v>
      </c>
      <c r="K22" s="9">
        <v>3025</v>
      </c>
      <c r="L22" s="9">
        <v>4131</v>
      </c>
      <c r="M22" s="8">
        <v>1387</v>
      </c>
      <c r="N22" s="9">
        <v>12926</v>
      </c>
      <c r="O22" s="9">
        <v>2702</v>
      </c>
      <c r="P22" s="9">
        <v>23626</v>
      </c>
      <c r="Q22" s="9">
        <v>3602</v>
      </c>
      <c r="R22" s="9"/>
      <c r="S22" s="9"/>
    </row>
    <row r="23" spans="1:48" ht="12" customHeight="1">
      <c r="A23" s="32" t="s">
        <v>21</v>
      </c>
      <c r="B23" s="32"/>
      <c r="C23" s="32"/>
      <c r="D23" s="33">
        <v>1878646</v>
      </c>
      <c r="E23" s="32"/>
      <c r="F23" s="32"/>
      <c r="G23" s="9">
        <v>32160</v>
      </c>
      <c r="H23" s="9">
        <v>199248</v>
      </c>
      <c r="I23" s="9">
        <v>10526</v>
      </c>
      <c r="J23" s="9">
        <v>9170</v>
      </c>
      <c r="K23" s="9">
        <v>2474</v>
      </c>
      <c r="L23" s="9">
        <v>4590</v>
      </c>
      <c r="M23" s="8">
        <v>1489</v>
      </c>
      <c r="N23" s="9">
        <v>8335</v>
      </c>
      <c r="O23" s="9">
        <v>2397</v>
      </c>
      <c r="P23" s="9">
        <v>16546</v>
      </c>
      <c r="Q23" s="9">
        <v>3518</v>
      </c>
      <c r="R23" s="8"/>
      <c r="S23" s="9"/>
    </row>
    <row r="24" spans="1:48" ht="12" customHeight="1">
      <c r="A24" s="32" t="s">
        <v>22</v>
      </c>
      <c r="B24" s="32"/>
      <c r="C24" s="32"/>
      <c r="D24" s="33">
        <v>22486510</v>
      </c>
      <c r="E24" s="32"/>
      <c r="F24" s="32"/>
      <c r="G24" s="9">
        <v>95950</v>
      </c>
      <c r="H24" s="9">
        <v>2021481</v>
      </c>
      <c r="I24" s="9">
        <v>28740</v>
      </c>
      <c r="J24" s="9">
        <v>210230</v>
      </c>
      <c r="K24" s="9">
        <v>8198</v>
      </c>
      <c r="L24" s="9">
        <v>90859</v>
      </c>
      <c r="M24" s="9">
        <v>5020</v>
      </c>
      <c r="N24" s="9">
        <v>166315</v>
      </c>
      <c r="O24" s="9">
        <v>6839</v>
      </c>
      <c r="P24" s="9">
        <v>339824</v>
      </c>
      <c r="Q24" s="9">
        <v>10538</v>
      </c>
      <c r="R24" s="9"/>
      <c r="S24" s="9"/>
    </row>
    <row r="27" spans="1:48">
      <c r="C27" s="30">
        <v>2013</v>
      </c>
      <c r="D27" s="30"/>
      <c r="E27" s="31">
        <v>2014</v>
      </c>
      <c r="F27" s="31"/>
      <c r="G27" s="30">
        <v>2015</v>
      </c>
      <c r="H27" s="30"/>
      <c r="I27" s="31">
        <v>2016</v>
      </c>
      <c r="J27" s="31"/>
      <c r="K27" s="30">
        <v>2017</v>
      </c>
      <c r="L27" s="30"/>
      <c r="M27" s="31">
        <v>2018</v>
      </c>
      <c r="N27" s="31"/>
      <c r="O27" s="30">
        <v>2019</v>
      </c>
      <c r="P27" s="30"/>
      <c r="Q27" s="31" t="s">
        <v>68</v>
      </c>
      <c r="R27" s="31"/>
      <c r="S27" s="30">
        <v>2021</v>
      </c>
      <c r="T27" s="30"/>
      <c r="U27" s="31">
        <v>2022</v>
      </c>
      <c r="V27" s="31"/>
      <c r="W27" s="30">
        <v>2023</v>
      </c>
      <c r="X27" s="30"/>
      <c r="Y27" s="29"/>
      <c r="AA27" s="15">
        <v>2023</v>
      </c>
      <c r="AB27" s="15"/>
      <c r="AC27" s="14">
        <v>2022</v>
      </c>
      <c r="AD27" s="14"/>
      <c r="AE27" s="15">
        <v>2021</v>
      </c>
      <c r="AF27" s="15"/>
      <c r="AG27" s="14">
        <v>2019</v>
      </c>
      <c r="AH27" s="14"/>
      <c r="AI27" s="15">
        <v>2018</v>
      </c>
      <c r="AJ27" s="15"/>
      <c r="AK27" s="14">
        <v>2017</v>
      </c>
      <c r="AL27" s="14"/>
      <c r="AM27" s="15">
        <v>2016</v>
      </c>
      <c r="AN27" s="15"/>
      <c r="AO27" s="14">
        <v>2015</v>
      </c>
      <c r="AP27" s="14"/>
      <c r="AQ27" s="15">
        <v>2014</v>
      </c>
      <c r="AR27" s="15"/>
      <c r="AS27" s="30">
        <v>2013</v>
      </c>
      <c r="AT27" s="30"/>
    </row>
    <row r="28" spans="1:48">
      <c r="C28" t="s">
        <v>37</v>
      </c>
      <c r="D28" t="s">
        <v>39</v>
      </c>
      <c r="E28" t="s">
        <v>37</v>
      </c>
      <c r="F28" t="s">
        <v>39</v>
      </c>
      <c r="G28" t="s">
        <v>37</v>
      </c>
      <c r="H28" t="s">
        <v>39</v>
      </c>
      <c r="I28" t="s">
        <v>37</v>
      </c>
      <c r="J28" t="s">
        <v>39</v>
      </c>
      <c r="K28" t="s">
        <v>37</v>
      </c>
      <c r="L28" t="s">
        <v>39</v>
      </c>
      <c r="M28" t="s">
        <v>37</v>
      </c>
      <c r="N28" t="s">
        <v>39</v>
      </c>
      <c r="O28" t="s">
        <v>37</v>
      </c>
      <c r="P28" t="s">
        <v>39</v>
      </c>
      <c r="Q28" t="s">
        <v>37</v>
      </c>
      <c r="R28" t="s">
        <v>39</v>
      </c>
      <c r="S28" t="s">
        <v>37</v>
      </c>
      <c r="T28" t="s">
        <v>39</v>
      </c>
      <c r="U28" t="s">
        <v>37</v>
      </c>
      <c r="V28" t="s">
        <v>39</v>
      </c>
      <c r="W28" t="s">
        <v>37</v>
      </c>
      <c r="X28" t="s">
        <v>39</v>
      </c>
      <c r="AA28" t="s">
        <v>38</v>
      </c>
      <c r="AB28" t="s">
        <v>39</v>
      </c>
      <c r="AC28" t="s">
        <v>38</v>
      </c>
      <c r="AD28" t="s">
        <v>39</v>
      </c>
      <c r="AE28" t="s">
        <v>38</v>
      </c>
      <c r="AF28" t="s">
        <v>39</v>
      </c>
      <c r="AG28" t="s">
        <v>38</v>
      </c>
      <c r="AH28" t="s">
        <v>39</v>
      </c>
      <c r="AI28" t="s">
        <v>38</v>
      </c>
      <c r="AJ28" t="s">
        <v>39</v>
      </c>
      <c r="AK28" t="s">
        <v>38</v>
      </c>
      <c r="AL28" t="s">
        <v>39</v>
      </c>
      <c r="AM28" t="s">
        <v>38</v>
      </c>
      <c r="AN28" t="s">
        <v>39</v>
      </c>
      <c r="AO28" t="s">
        <v>38</v>
      </c>
      <c r="AP28" t="s">
        <v>39</v>
      </c>
      <c r="AQ28" t="s">
        <v>38</v>
      </c>
      <c r="AR28" t="s">
        <v>39</v>
      </c>
      <c r="AS28" t="s">
        <v>38</v>
      </c>
      <c r="AT28" t="s">
        <v>39</v>
      </c>
    </row>
    <row r="29" spans="1:48">
      <c r="B29" s="13" t="s">
        <v>0</v>
      </c>
      <c r="C29" s="3">
        <v>355739</v>
      </c>
      <c r="D29" s="3"/>
      <c r="E29" s="3">
        <v>367586</v>
      </c>
      <c r="F29" s="3"/>
      <c r="G29" s="3">
        <v>385213</v>
      </c>
      <c r="H29" s="3"/>
      <c r="I29">
        <v>397580</v>
      </c>
      <c r="K29" s="3">
        <v>399678</v>
      </c>
      <c r="L29" s="3">
        <v>9277</v>
      </c>
      <c r="M29" s="3">
        <v>421050</v>
      </c>
      <c r="N29" s="3">
        <v>9018</v>
      </c>
      <c r="O29" s="2">
        <v>405295</v>
      </c>
      <c r="P29" s="2">
        <v>9090</v>
      </c>
      <c r="S29" s="2">
        <v>289051</v>
      </c>
      <c r="T29" s="2">
        <v>11761</v>
      </c>
      <c r="U29" s="2">
        <v>335962</v>
      </c>
      <c r="V29" s="2">
        <v>11027</v>
      </c>
      <c r="W29" s="3">
        <f>N6</f>
        <v>349534</v>
      </c>
      <c r="X29" s="3">
        <f>O6</f>
        <v>9493</v>
      </c>
      <c r="Y29" s="3"/>
      <c r="Z29" s="13" t="s">
        <v>0</v>
      </c>
      <c r="AA29" s="3">
        <f>N4</f>
        <v>591180</v>
      </c>
      <c r="AB29" s="3">
        <f>O4</f>
        <v>9794</v>
      </c>
      <c r="AC29" s="3">
        <v>591180</v>
      </c>
      <c r="AD29" s="3">
        <v>9794</v>
      </c>
      <c r="AE29" s="2">
        <v>565263</v>
      </c>
      <c r="AF29" s="2">
        <v>11045</v>
      </c>
      <c r="AG29" s="2">
        <v>570109</v>
      </c>
      <c r="AH29" s="2">
        <v>8713</v>
      </c>
      <c r="AI29" s="3">
        <v>558590</v>
      </c>
      <c r="AJ29" s="3">
        <v>8629</v>
      </c>
      <c r="AK29" s="3">
        <v>540104</v>
      </c>
      <c r="AL29" s="3">
        <v>8545</v>
      </c>
      <c r="AM29">
        <v>540911</v>
      </c>
      <c r="AO29" s="2">
        <v>522623</v>
      </c>
      <c r="AP29" s="2"/>
      <c r="AQ29" s="2">
        <v>495955</v>
      </c>
      <c r="AR29" s="2"/>
      <c r="AS29" s="3">
        <v>482918</v>
      </c>
      <c r="AT29" s="3"/>
      <c r="AU29" s="3"/>
      <c r="AV29" s="3"/>
    </row>
    <row r="30" spans="1:48">
      <c r="B30" s="13" t="s">
        <v>2</v>
      </c>
      <c r="C30" s="3">
        <v>447452</v>
      </c>
      <c r="D30" s="3">
        <v>8908</v>
      </c>
      <c r="E30" s="3">
        <v>456366</v>
      </c>
      <c r="F30" s="3"/>
      <c r="G30" s="3">
        <v>470841</v>
      </c>
      <c r="H30" s="3">
        <v>9257</v>
      </c>
      <c r="I30">
        <v>485576</v>
      </c>
      <c r="J30" s="3">
        <v>9412</v>
      </c>
      <c r="K30" s="3">
        <v>505506</v>
      </c>
      <c r="L30" s="3">
        <v>10288</v>
      </c>
      <c r="M30" s="3">
        <v>524431</v>
      </c>
      <c r="N30" s="3">
        <v>10242</v>
      </c>
      <c r="O30" s="2">
        <v>520634</v>
      </c>
      <c r="P30" s="2">
        <v>10373</v>
      </c>
      <c r="S30" s="2">
        <v>387506</v>
      </c>
      <c r="T30" s="2">
        <v>12085</v>
      </c>
      <c r="U30" s="2">
        <v>433248</v>
      </c>
      <c r="V30" s="2">
        <v>12352</v>
      </c>
      <c r="W30" s="3">
        <f>J6</f>
        <v>463456</v>
      </c>
      <c r="X30" s="3">
        <f>K6</f>
        <v>11421</v>
      </c>
      <c r="Y30" s="3"/>
      <c r="Z30" s="13" t="s">
        <v>2</v>
      </c>
      <c r="AA30" s="3">
        <f>J4</f>
        <v>766746</v>
      </c>
      <c r="AB30" s="3">
        <f>K4</f>
        <v>8528</v>
      </c>
      <c r="AC30" s="3">
        <v>766746</v>
      </c>
      <c r="AD30" s="3">
        <v>8528</v>
      </c>
      <c r="AE30" s="2">
        <v>731623</v>
      </c>
      <c r="AF30" s="2">
        <v>10645</v>
      </c>
      <c r="AG30" s="2">
        <v>719100</v>
      </c>
      <c r="AH30" s="2">
        <v>9575</v>
      </c>
      <c r="AI30" s="3">
        <v>696725</v>
      </c>
      <c r="AJ30" s="3">
        <v>9264</v>
      </c>
      <c r="AK30" s="3">
        <v>679262</v>
      </c>
      <c r="AL30" s="3">
        <v>8001</v>
      </c>
      <c r="AM30">
        <v>662881</v>
      </c>
      <c r="AN30" s="3">
        <v>7656</v>
      </c>
      <c r="AO30" s="3">
        <v>631335</v>
      </c>
      <c r="AP30" s="3">
        <v>7056</v>
      </c>
      <c r="AQ30" s="2">
        <v>607713</v>
      </c>
      <c r="AR30" s="2"/>
      <c r="AS30" s="3">
        <v>594844</v>
      </c>
      <c r="AT30" s="3"/>
      <c r="AU30" s="3"/>
      <c r="AV30" s="3"/>
    </row>
    <row r="31" spans="1:48">
      <c r="B31" s="13" t="s">
        <v>5</v>
      </c>
      <c r="C31" s="3">
        <v>186036</v>
      </c>
      <c r="D31" s="3"/>
      <c r="E31" s="3">
        <v>191359</v>
      </c>
      <c r="F31" s="3"/>
      <c r="G31" s="3">
        <v>205375</v>
      </c>
      <c r="H31" s="3"/>
      <c r="I31">
        <v>213481</v>
      </c>
      <c r="K31" s="3">
        <v>212204</v>
      </c>
      <c r="L31" s="3">
        <v>7154</v>
      </c>
      <c r="M31" s="3">
        <v>227019</v>
      </c>
      <c r="N31" s="3">
        <v>6339</v>
      </c>
      <c r="O31" s="2">
        <v>234133</v>
      </c>
      <c r="P31" s="2">
        <v>7158</v>
      </c>
      <c r="S31" s="2">
        <v>195829</v>
      </c>
      <c r="T31" s="2">
        <v>6789</v>
      </c>
      <c r="U31" s="2">
        <v>226647</v>
      </c>
      <c r="V31" s="2">
        <v>7890</v>
      </c>
      <c r="W31" s="3">
        <f>L6</f>
        <v>244156</v>
      </c>
      <c r="X31" s="3">
        <f>M6</f>
        <v>8228</v>
      </c>
      <c r="Y31" s="3"/>
      <c r="Z31" s="13" t="s">
        <v>5</v>
      </c>
      <c r="AA31" s="3">
        <f>L4</f>
        <v>376321</v>
      </c>
      <c r="AB31" s="3">
        <f>M4</f>
        <v>6397</v>
      </c>
      <c r="AC31" s="3">
        <v>376321</v>
      </c>
      <c r="AD31" s="3">
        <v>6397</v>
      </c>
      <c r="AE31" s="2">
        <v>336739</v>
      </c>
      <c r="AF31" s="2">
        <v>5570</v>
      </c>
      <c r="AG31" s="2">
        <v>307741</v>
      </c>
      <c r="AH31" s="2">
        <v>5300</v>
      </c>
      <c r="AI31" s="2">
        <v>285558</v>
      </c>
      <c r="AJ31" s="2">
        <v>5768</v>
      </c>
      <c r="AK31" s="3">
        <v>268212</v>
      </c>
      <c r="AL31" s="3">
        <v>6826</v>
      </c>
      <c r="AM31" s="2">
        <v>261272</v>
      </c>
      <c r="AN31" s="2"/>
      <c r="AO31" s="3">
        <v>253907</v>
      </c>
      <c r="AP31" s="3"/>
      <c r="AQ31" s="2">
        <v>241079</v>
      </c>
      <c r="AR31" s="2"/>
      <c r="AS31" s="3">
        <v>229036</v>
      </c>
      <c r="AT31" s="3"/>
      <c r="AU31" s="3"/>
      <c r="AV31" s="3"/>
    </row>
    <row r="32" spans="1:48">
      <c r="B32" s="13" t="s">
        <v>23</v>
      </c>
      <c r="C32" s="3">
        <v>739772</v>
      </c>
      <c r="D32" s="3"/>
      <c r="E32" s="3">
        <v>755647</v>
      </c>
      <c r="F32" s="3"/>
      <c r="G32" s="3">
        <v>795865</v>
      </c>
      <c r="H32" s="3"/>
      <c r="I32">
        <v>821859</v>
      </c>
      <c r="K32" s="3">
        <v>852415</v>
      </c>
      <c r="L32" s="3">
        <v>13101</v>
      </c>
      <c r="M32" s="3">
        <v>884659</v>
      </c>
      <c r="N32" s="3">
        <v>12519</v>
      </c>
      <c r="O32" s="2">
        <v>897663</v>
      </c>
      <c r="P32" s="2">
        <v>13605</v>
      </c>
      <c r="S32" s="2">
        <v>720753</v>
      </c>
      <c r="T32" s="2">
        <v>15740</v>
      </c>
      <c r="U32" s="2">
        <v>807138</v>
      </c>
      <c r="V32" s="2">
        <v>15699</v>
      </c>
      <c r="W32" s="3">
        <f>P6</f>
        <v>859619</v>
      </c>
      <c r="X32" s="3">
        <f>Q6</f>
        <v>16218</v>
      </c>
      <c r="Y32" s="3"/>
      <c r="Z32" s="13" t="s">
        <v>23</v>
      </c>
      <c r="AA32" s="3">
        <f>P4</f>
        <v>1362972</v>
      </c>
      <c r="AB32" s="3">
        <f>Q4</f>
        <v>13019</v>
      </c>
      <c r="AC32" s="3">
        <v>1362972</v>
      </c>
      <c r="AD32" s="3">
        <v>13019</v>
      </c>
      <c r="AE32" s="2">
        <v>1262265</v>
      </c>
      <c r="AF32" s="2">
        <v>14355</v>
      </c>
      <c r="AG32" s="2">
        <v>1204161</v>
      </c>
      <c r="AH32" s="2">
        <v>11317</v>
      </c>
      <c r="AI32" s="2">
        <v>1149983</v>
      </c>
      <c r="AJ32" s="2">
        <v>11907</v>
      </c>
      <c r="AK32" s="3">
        <v>1112564</v>
      </c>
      <c r="AL32" s="3">
        <v>11171</v>
      </c>
      <c r="AM32" s="2">
        <v>1080783</v>
      </c>
      <c r="AN32" s="2"/>
      <c r="AO32" s="3">
        <v>1034605</v>
      </c>
      <c r="AP32" s="3"/>
      <c r="AQ32" s="3">
        <v>986709</v>
      </c>
      <c r="AR32" s="3"/>
      <c r="AS32" s="3" t="s">
        <v>35</v>
      </c>
      <c r="AT32" s="3"/>
      <c r="AU32" s="3"/>
      <c r="AV32" s="3"/>
    </row>
    <row r="33" spans="2:48">
      <c r="B33" s="13" t="s">
        <v>6</v>
      </c>
      <c r="C33" s="3">
        <v>9571029</v>
      </c>
      <c r="D33" s="3"/>
      <c r="E33" s="3">
        <v>9869007</v>
      </c>
      <c r="F33" s="3"/>
      <c r="G33" s="3">
        <v>10145748</v>
      </c>
      <c r="H33" s="3"/>
      <c r="I33">
        <v>10294898</v>
      </c>
      <c r="K33" s="3">
        <v>10516631</v>
      </c>
      <c r="L33" s="3">
        <v>40631</v>
      </c>
      <c r="M33" s="3">
        <v>10764273</v>
      </c>
      <c r="N33" s="3">
        <v>43920</v>
      </c>
      <c r="O33" s="2">
        <v>10992403</v>
      </c>
      <c r="P33" s="2">
        <v>52833</v>
      </c>
      <c r="S33" s="2">
        <v>9643366</v>
      </c>
      <c r="T33" s="2">
        <v>51631</v>
      </c>
      <c r="U33" s="2">
        <v>10283021</v>
      </c>
      <c r="V33" s="2">
        <v>53823</v>
      </c>
      <c r="W33" s="3">
        <f>H6</f>
        <v>10605705</v>
      </c>
      <c r="X33" s="3">
        <f>I6</f>
        <v>50544</v>
      </c>
      <c r="Y33" s="3"/>
      <c r="Z33" s="13" t="s">
        <v>6</v>
      </c>
      <c r="AA33" s="3">
        <f>H4</f>
        <v>14801534</v>
      </c>
      <c r="AB33" s="3">
        <f>I4</f>
        <v>39236</v>
      </c>
      <c r="AC33" s="3">
        <v>14801534</v>
      </c>
      <c r="AD33" s="3">
        <v>39236</v>
      </c>
      <c r="AE33" s="2">
        <v>13635342</v>
      </c>
      <c r="AF33" s="2">
        <v>45038</v>
      </c>
      <c r="AG33" s="2">
        <v>13715977</v>
      </c>
      <c r="AH33" s="2">
        <v>43295</v>
      </c>
      <c r="AI33" s="2">
        <v>13337175</v>
      </c>
      <c r="AJ33" s="2">
        <v>36929</v>
      </c>
      <c r="AK33" s="3">
        <v>13051002</v>
      </c>
      <c r="AL33" s="3">
        <v>37723</v>
      </c>
      <c r="AM33" s="2">
        <v>12783032</v>
      </c>
      <c r="AN33" s="2"/>
      <c r="AO33" s="3">
        <v>12556719</v>
      </c>
      <c r="AP33" s="3"/>
      <c r="AQ33" s="2">
        <v>12275962</v>
      </c>
      <c r="AR33" s="2"/>
      <c r="AS33" s="3">
        <v>11939372</v>
      </c>
      <c r="AT33" s="3"/>
      <c r="AU33" s="3"/>
      <c r="AV33" s="3"/>
    </row>
    <row r="34" spans="2:48">
      <c r="B34" s="13" t="s">
        <v>7</v>
      </c>
      <c r="C34" s="3">
        <v>109277215</v>
      </c>
      <c r="D34" s="3"/>
      <c r="E34" s="2">
        <v>111525436</v>
      </c>
      <c r="F34" s="2"/>
      <c r="G34" s="7">
        <v>113576499</v>
      </c>
      <c r="H34" s="7"/>
      <c r="I34">
        <v>114771057</v>
      </c>
      <c r="K34" s="7">
        <v>116736603</v>
      </c>
      <c r="L34" s="7">
        <v>155937</v>
      </c>
      <c r="M34" s="7">
        <v>117947627</v>
      </c>
      <c r="N34" s="7">
        <v>146851</v>
      </c>
      <c r="O34" s="2">
        <v>119153349</v>
      </c>
      <c r="P34" s="2">
        <v>145368</v>
      </c>
      <c r="S34" s="2">
        <v>104650121</v>
      </c>
      <c r="T34" s="2">
        <v>137202</v>
      </c>
      <c r="U34" s="2">
        <v>110245368</v>
      </c>
      <c r="V34" s="2">
        <v>174031</v>
      </c>
      <c r="W34" s="7">
        <f>D6</f>
        <v>112376082</v>
      </c>
      <c r="X34" s="7">
        <f>G6</f>
        <v>148075</v>
      </c>
      <c r="Y34" s="7"/>
      <c r="Z34" s="13" t="s">
        <v>7</v>
      </c>
      <c r="AA34" s="3">
        <f>D4</f>
        <v>162434675</v>
      </c>
      <c r="AB34" s="3">
        <f>G4</f>
        <v>156913</v>
      </c>
      <c r="AC34" s="3">
        <v>162434675</v>
      </c>
      <c r="AD34" s="3">
        <v>156913</v>
      </c>
      <c r="AE34" s="2">
        <v>154314179</v>
      </c>
      <c r="AF34" s="2">
        <v>151398</v>
      </c>
      <c r="AG34" s="2">
        <v>156941346</v>
      </c>
      <c r="AH34" s="2">
        <v>161399</v>
      </c>
      <c r="AI34" s="2">
        <v>154609443</v>
      </c>
      <c r="AJ34" s="2">
        <v>150280</v>
      </c>
      <c r="AK34" s="3">
        <v>152802672</v>
      </c>
      <c r="AL34" s="3">
        <v>146196</v>
      </c>
      <c r="AM34" s="2">
        <v>150377159</v>
      </c>
      <c r="AN34" s="2"/>
      <c r="AO34" s="3">
        <v>148324160</v>
      </c>
      <c r="AP34" s="3"/>
      <c r="AQ34" s="2">
        <v>145870653</v>
      </c>
      <c r="AR34" s="2"/>
      <c r="AS34" s="3">
        <v>142962379</v>
      </c>
      <c r="AT34" s="3"/>
      <c r="AU34" s="3"/>
      <c r="AV34" s="3"/>
    </row>
    <row r="37" spans="2:48" ht="15.75">
      <c r="C37" s="30">
        <v>2013</v>
      </c>
      <c r="D37" s="30"/>
      <c r="E37" s="31">
        <v>2014</v>
      </c>
      <c r="F37" s="31"/>
      <c r="G37" s="30">
        <v>2015</v>
      </c>
      <c r="H37" s="30"/>
      <c r="I37" s="31">
        <v>2016</v>
      </c>
      <c r="J37" s="31"/>
      <c r="K37" s="30">
        <v>2017</v>
      </c>
      <c r="L37" s="30"/>
      <c r="M37" s="31">
        <v>2018</v>
      </c>
      <c r="N37" s="31"/>
      <c r="O37" s="30">
        <v>2019</v>
      </c>
      <c r="P37" s="30"/>
      <c r="Q37" s="31" t="s">
        <v>68</v>
      </c>
      <c r="R37" s="31"/>
      <c r="S37" s="30">
        <v>2021</v>
      </c>
      <c r="T37" s="30"/>
      <c r="U37" s="31">
        <v>2022</v>
      </c>
      <c r="V37" s="31"/>
      <c r="W37" s="30">
        <v>2023</v>
      </c>
      <c r="X37" s="30"/>
      <c r="Z37" s="36" t="s">
        <v>41</v>
      </c>
      <c r="AA37" s="36"/>
      <c r="AB37" s="36"/>
      <c r="AC37" s="36"/>
      <c r="AD37" s="36"/>
      <c r="AE37" s="36"/>
      <c r="AG37" t="s">
        <v>2</v>
      </c>
      <c r="AH37" s="10">
        <f>W40</f>
        <v>0.60444527914068025</v>
      </c>
    </row>
    <row r="38" spans="2:48">
      <c r="C38" t="s">
        <v>40</v>
      </c>
      <c r="D38" t="s">
        <v>39</v>
      </c>
      <c r="E38" t="s">
        <v>40</v>
      </c>
      <c r="F38" t="s">
        <v>39</v>
      </c>
      <c r="G38" t="s">
        <v>40</v>
      </c>
      <c r="H38" t="s">
        <v>39</v>
      </c>
      <c r="I38" t="s">
        <v>40</v>
      </c>
      <c r="J38" t="s">
        <v>39</v>
      </c>
      <c r="K38" t="s">
        <v>40</v>
      </c>
      <c r="L38" t="s">
        <v>39</v>
      </c>
      <c r="M38" t="s">
        <v>40</v>
      </c>
      <c r="N38" t="s">
        <v>39</v>
      </c>
      <c r="O38" t="s">
        <v>40</v>
      </c>
      <c r="P38" t="s">
        <v>39</v>
      </c>
      <c r="Q38" t="s">
        <v>40</v>
      </c>
      <c r="R38" t="s">
        <v>39</v>
      </c>
      <c r="S38" t="s">
        <v>40</v>
      </c>
      <c r="T38" t="s">
        <v>39</v>
      </c>
      <c r="U38" t="s">
        <v>40</v>
      </c>
      <c r="V38" t="s">
        <v>39</v>
      </c>
      <c r="W38" t="s">
        <v>40</v>
      </c>
      <c r="X38" t="s">
        <v>39</v>
      </c>
      <c r="Z38" s="37" t="s">
        <v>42</v>
      </c>
      <c r="AA38" s="37"/>
      <c r="AB38" s="37"/>
      <c r="AC38" s="37"/>
      <c r="AD38" s="37"/>
      <c r="AE38" s="37"/>
      <c r="AG38" t="s">
        <v>36</v>
      </c>
      <c r="AH38" s="10">
        <f>W42</f>
        <v>0.63069454104706479</v>
      </c>
    </row>
    <row r="39" spans="2:48" ht="18.75">
      <c r="B39" s="13" t="s">
        <v>0</v>
      </c>
      <c r="C39" s="1">
        <f t="shared" ref="C39:C44" si="0">(C29/AS29)</f>
        <v>0.73664473057537716</v>
      </c>
      <c r="D39" s="1"/>
      <c r="E39" s="1">
        <f t="shared" ref="E39:E44" si="1">(E29/AQ29)</f>
        <v>0.74116804952062187</v>
      </c>
      <c r="F39" s="1"/>
      <c r="G39" s="1">
        <f t="shared" ref="G39:G44" si="2">G29/AO29</f>
        <v>0.73707624807939953</v>
      </c>
      <c r="H39" s="1"/>
      <c r="I39" s="1">
        <f t="shared" ref="I39:I44" si="3">I29/AM29</f>
        <v>0.7350192545538915</v>
      </c>
      <c r="J39" s="1">
        <f t="shared" ref="J39:J44" si="4">SQRT(((J29)^2)+(((I39)^2)*((AN29)^2)))/AM29</f>
        <v>0</v>
      </c>
      <c r="K39" s="1">
        <f t="shared" ref="K39:K44" si="5">K29/AK29</f>
        <v>0.74000192555507827</v>
      </c>
      <c r="L39" s="1">
        <f t="shared" ref="L39:L44" si="6">SQRT(((L29)^2)+(((K39)^2)*((AL29)^2)))/AK29</f>
        <v>2.0786863608778908E-2</v>
      </c>
      <c r="M39" s="1">
        <v>0.77840901737993862</v>
      </c>
      <c r="N39" s="1">
        <f t="shared" ref="N39:N44" si="7">SQRT(((N29)^2)+(((M39)^2)*((AJ29)^2)))/AI29</f>
        <v>2.0130322182700989E-2</v>
      </c>
      <c r="O39" s="1">
        <v>0.71090791410063692</v>
      </c>
      <c r="P39" s="1">
        <v>1.9294195449594719E-2</v>
      </c>
      <c r="S39" s="1">
        <v>0.51135666052793127</v>
      </c>
      <c r="T39" s="1">
        <v>2.3081025194177693E-2</v>
      </c>
      <c r="U39" s="1">
        <v>0.56793700595725116</v>
      </c>
      <c r="V39" s="1">
        <v>2.1247228317239918E-2</v>
      </c>
      <c r="W39" s="1">
        <f t="shared" ref="W39:W44" si="8">W29/AA29</f>
        <v>0.59124801244967695</v>
      </c>
      <c r="X39" s="1">
        <f>SQRT(((X29)^2)+(((W39)^2)*((AB29)^2)))/AA29</f>
        <v>1.8809431720466122E-2</v>
      </c>
      <c r="Z39" s="11" t="s">
        <v>43</v>
      </c>
      <c r="AA39" s="12" t="s">
        <v>44</v>
      </c>
      <c r="AB39" s="12" t="s">
        <v>45</v>
      </c>
      <c r="AC39" s="12"/>
      <c r="AD39" s="39" t="s">
        <v>46</v>
      </c>
      <c r="AE39" s="39"/>
      <c r="AG39" t="s">
        <v>6</v>
      </c>
      <c r="AH39" s="10">
        <f>W43</f>
        <v>0.71652742209016984</v>
      </c>
    </row>
    <row r="40" spans="2:48" ht="15.75">
      <c r="B40" s="13" t="s">
        <v>2</v>
      </c>
      <c r="C40" s="1">
        <f t="shared" si="0"/>
        <v>0.75221738808830552</v>
      </c>
      <c r="D40" s="1"/>
      <c r="E40" s="1">
        <f t="shared" si="1"/>
        <v>0.75095645477388173</v>
      </c>
      <c r="F40" s="1"/>
      <c r="G40" s="1">
        <f t="shared" si="2"/>
        <v>0.74578630996222295</v>
      </c>
      <c r="H40" s="1">
        <f>SQRT(((H30)^2)+(((G40)^2)*((AP30)^2)))/AO30</f>
        <v>1.6866116390064981E-2</v>
      </c>
      <c r="I40" s="1">
        <f t="shared" si="3"/>
        <v>0.73252363546398225</v>
      </c>
      <c r="J40" s="1">
        <f t="shared" si="4"/>
        <v>1.6528109931224177E-2</v>
      </c>
      <c r="K40" s="1">
        <f t="shared" si="5"/>
        <v>0.74419885110605333</v>
      </c>
      <c r="L40" s="1">
        <f t="shared" si="6"/>
        <v>1.7499644528415414E-2</v>
      </c>
      <c r="M40" s="1">
        <v>0.79113898271333771</v>
      </c>
      <c r="N40" s="1">
        <f t="shared" si="7"/>
        <v>1.8076317745398331E-2</v>
      </c>
      <c r="O40" s="1">
        <v>0.72400778751216799</v>
      </c>
      <c r="P40" s="1">
        <v>1.7349819624767466E-2</v>
      </c>
      <c r="S40" s="1">
        <v>0.52965256696413321</v>
      </c>
      <c r="T40" s="1">
        <v>1.8227305142212061E-2</v>
      </c>
      <c r="U40" s="1">
        <v>0.5646970498760463</v>
      </c>
      <c r="V40" s="1">
        <v>1.7465999173583723E-2</v>
      </c>
      <c r="W40" s="1">
        <f t="shared" si="8"/>
        <v>0.60444527914068025</v>
      </c>
      <c r="X40" s="1">
        <f>SQRT(((X30)^2)+(((W40)^2)*((AB30)^2)))/J4</f>
        <v>1.634227485049948E-2</v>
      </c>
      <c r="Z40" s="16" t="s">
        <v>51</v>
      </c>
      <c r="AA40" s="17">
        <f>W29</f>
        <v>349534</v>
      </c>
      <c r="AB40" s="17">
        <f>X29</f>
        <v>9493</v>
      </c>
      <c r="AC40" s="12"/>
      <c r="AD40" s="38">
        <f>AA40/AA42</f>
        <v>0.59124801244967695</v>
      </c>
      <c r="AE40" s="38"/>
      <c r="AG40" t="s">
        <v>7</v>
      </c>
      <c r="AH40" s="10">
        <f>W44</f>
        <v>0.69182323293964176</v>
      </c>
    </row>
    <row r="41" spans="2:48" ht="18.75">
      <c r="B41" s="13" t="s">
        <v>5</v>
      </c>
      <c r="C41" s="1">
        <f t="shared" si="0"/>
        <v>0.81225658848390647</v>
      </c>
      <c r="D41" s="1"/>
      <c r="E41" s="1">
        <f t="shared" si="1"/>
        <v>0.79376055152045599</v>
      </c>
      <c r="F41" s="1"/>
      <c r="G41" s="1">
        <f t="shared" si="2"/>
        <v>0.80885914921605151</v>
      </c>
      <c r="H41" s="1">
        <f>SQRT(((H31)^2)+(((G41)^2)*((AP31)^2)))/AO31</f>
        <v>0</v>
      </c>
      <c r="I41" s="1">
        <f t="shared" si="3"/>
        <v>0.81708334609142963</v>
      </c>
      <c r="J41" s="1">
        <f t="shared" si="4"/>
        <v>0</v>
      </c>
      <c r="K41" s="1">
        <f t="shared" si="5"/>
        <v>0.79118011125527565</v>
      </c>
      <c r="L41" s="1">
        <f t="shared" si="6"/>
        <v>3.3419836677761473E-2</v>
      </c>
      <c r="M41" s="1">
        <v>0.86889907835512414</v>
      </c>
      <c r="N41" s="1">
        <f t="shared" si="7"/>
        <v>2.8298675828392079E-2</v>
      </c>
      <c r="O41" s="1">
        <v>0.76081185152449626</v>
      </c>
      <c r="P41" s="1">
        <v>1.3986392762330243E-2</v>
      </c>
      <c r="S41" s="1">
        <v>0.58154535114732775</v>
      </c>
      <c r="T41" s="1">
        <v>1.738831197268189E-2</v>
      </c>
      <c r="U41" s="1">
        <v>0.62583736020985781</v>
      </c>
      <c r="V41" s="1">
        <v>1.7885002965490202E-2</v>
      </c>
      <c r="W41" s="1">
        <f t="shared" si="8"/>
        <v>0.64879717050071617</v>
      </c>
      <c r="X41" s="1">
        <f>SQRT(((X31)^2)+(((W41)^2)*((AB31)^2)))/J5</f>
        <v>1.7856069674389564E-2</v>
      </c>
      <c r="Z41" s="11" t="s">
        <v>47</v>
      </c>
      <c r="AA41" s="12" t="s">
        <v>48</v>
      </c>
      <c r="AB41" s="12" t="s">
        <v>49</v>
      </c>
      <c r="AC41" s="12"/>
      <c r="AD41" s="39" t="s">
        <v>50</v>
      </c>
      <c r="AE41" s="39"/>
    </row>
    <row r="42" spans="2:48" ht="15.75">
      <c r="B42" s="13" t="s">
        <v>23</v>
      </c>
      <c r="C42" s="1">
        <f t="shared" si="0"/>
        <v>0.7713100986225786</v>
      </c>
      <c r="D42" s="1"/>
      <c r="E42" s="1">
        <f t="shared" si="1"/>
        <v>0.76582558788862776</v>
      </c>
      <c r="F42" s="1"/>
      <c r="G42" s="1">
        <f t="shared" si="2"/>
        <v>0.76924526751755495</v>
      </c>
      <c r="H42" s="1">
        <f>SQRT(((H32)^2)+(((G42)^2)*((AP32)^2)))/AO32</f>
        <v>0</v>
      </c>
      <c r="I42" s="1">
        <f t="shared" si="3"/>
        <v>0.76042924435339931</v>
      </c>
      <c r="J42" s="1">
        <f t="shared" si="4"/>
        <v>0</v>
      </c>
      <c r="K42" s="1">
        <f t="shared" si="5"/>
        <v>0.76617165394530118</v>
      </c>
      <c r="L42" s="1">
        <f t="shared" si="6"/>
        <v>1.4065702796045763E-2</v>
      </c>
      <c r="M42" s="1">
        <v>0.81853526563611756</v>
      </c>
      <c r="N42" s="1">
        <f t="shared" si="7"/>
        <v>1.3796335376656471E-2</v>
      </c>
      <c r="O42" s="1">
        <v>0.74546759112776451</v>
      </c>
      <c r="P42" s="1">
        <v>3.0747953221094595E-2</v>
      </c>
      <c r="S42" s="1">
        <v>0.5709997504485983</v>
      </c>
      <c r="T42" s="1">
        <v>4.5796365019585485E-2</v>
      </c>
      <c r="U42" s="1">
        <v>0.60253514187388491</v>
      </c>
      <c r="V42" s="1">
        <v>4.0192336511642349E-2</v>
      </c>
      <c r="W42" s="1">
        <f t="shared" si="8"/>
        <v>0.63069454104706479</v>
      </c>
      <c r="X42" s="1">
        <f>SQRT(((X32)^2)+(((W42)^2)*((AB32)^2)))/J6</f>
        <v>3.9222980124329961E-2</v>
      </c>
      <c r="Z42" s="16" t="s">
        <v>38</v>
      </c>
      <c r="AA42" s="18">
        <f>AA29</f>
        <v>591180</v>
      </c>
      <c r="AB42" s="18">
        <f>AB29</f>
        <v>9794</v>
      </c>
      <c r="AC42" s="12"/>
      <c r="AD42" s="38">
        <f>SQRT(((AB40)^2)+(((AD40)^2)*((AB42)^2)))/AA42</f>
        <v>1.8809431720466122E-2</v>
      </c>
      <c r="AE42" s="38"/>
    </row>
    <row r="43" spans="2:48">
      <c r="B43" s="13" t="s">
        <v>6</v>
      </c>
      <c r="C43" s="1">
        <f t="shared" si="0"/>
        <v>0.80163588168623945</v>
      </c>
      <c r="D43" s="1"/>
      <c r="E43" s="1">
        <f t="shared" si="1"/>
        <v>0.80392941913635774</v>
      </c>
      <c r="F43" s="1"/>
      <c r="G43" s="1">
        <f t="shared" si="2"/>
        <v>0.80799355309296961</v>
      </c>
      <c r="H43" s="1">
        <f>SQRT(((H33)^2)+(((G43)^2)*((AP33)^2)))/AO33</f>
        <v>0</v>
      </c>
      <c r="I43" s="1">
        <f t="shared" si="3"/>
        <v>0.80535650696955152</v>
      </c>
      <c r="J43" s="1">
        <f t="shared" si="4"/>
        <v>0</v>
      </c>
      <c r="K43" s="1">
        <f t="shared" si="5"/>
        <v>0.80581023587307699</v>
      </c>
      <c r="L43" s="1">
        <f t="shared" si="6"/>
        <v>3.8880833691068615E-3</v>
      </c>
      <c r="M43" s="1">
        <v>0.84207510393465335</v>
      </c>
      <c r="N43" s="28">
        <f t="shared" si="7"/>
        <v>4.0349171843121409E-3</v>
      </c>
      <c r="O43" s="1">
        <v>0.8014305506636531</v>
      </c>
      <c r="P43" s="1">
        <v>4.6083606741900629E-3</v>
      </c>
      <c r="S43" s="1">
        <v>0.70723315924162367</v>
      </c>
      <c r="T43" s="1">
        <v>4.4491551322068416E-3</v>
      </c>
      <c r="U43" s="1">
        <v>0.71173635838548377</v>
      </c>
      <c r="V43" s="1">
        <v>4.3922460654975915E-3</v>
      </c>
      <c r="W43" s="1">
        <f t="shared" si="8"/>
        <v>0.71652742209016984</v>
      </c>
      <c r="X43" s="27">
        <f>SQRT(((X33)^2)+(((W43)^2)*((AB33)^2)))/AA33</f>
        <v>3.907474585128883E-3</v>
      </c>
    </row>
    <row r="44" spans="2:48">
      <c r="B44" s="13" t="s">
        <v>7</v>
      </c>
      <c r="C44" s="1">
        <f t="shared" si="0"/>
        <v>0.76437742407742104</v>
      </c>
      <c r="D44" s="1"/>
      <c r="E44" s="1">
        <f t="shared" si="1"/>
        <v>0.76455019365684196</v>
      </c>
      <c r="F44" s="1"/>
      <c r="G44" s="1">
        <f t="shared" si="2"/>
        <v>0.76573161782948918</v>
      </c>
      <c r="H44" s="1">
        <f>SQRT(((H34)^2)+(((G44)^2)*((AP34)^2)))/AO34</f>
        <v>0</v>
      </c>
      <c r="I44" s="1">
        <f t="shared" si="3"/>
        <v>0.76322134134745823</v>
      </c>
      <c r="J44" s="1">
        <f t="shared" si="4"/>
        <v>0</v>
      </c>
      <c r="K44" s="1">
        <f t="shared" si="5"/>
        <v>0.76396964445752624</v>
      </c>
      <c r="L44" s="1">
        <f t="shared" si="6"/>
        <v>1.2552752232189738E-3</v>
      </c>
      <c r="M44" s="1">
        <v>0.78434536058764082</v>
      </c>
      <c r="N44" s="28">
        <f t="shared" si="7"/>
        <v>1.2179418135206594E-3</v>
      </c>
      <c r="O44" s="1">
        <v>0.7592221682615109</v>
      </c>
      <c r="P44" s="1">
        <v>1.2114369537439809E-3</v>
      </c>
      <c r="S44" s="1">
        <v>0.67816270467278317</v>
      </c>
      <c r="T44" s="1">
        <v>1.1104953890391808E-3</v>
      </c>
      <c r="U44" s="1">
        <v>0.68655450466682377</v>
      </c>
      <c r="V44" s="1">
        <v>1.2702716844577239E-3</v>
      </c>
      <c r="W44" s="1">
        <f t="shared" si="8"/>
        <v>0.69182323293964176</v>
      </c>
      <c r="X44" s="27">
        <f>SQRT(((X34)^2)+(((W44)^2)*((AB34)^2)))/AA34</f>
        <v>1.1303284248621883E-3</v>
      </c>
    </row>
    <row r="45" spans="2:48" ht="15.75">
      <c r="Z45" s="36" t="s">
        <v>53</v>
      </c>
      <c r="AA45" s="36"/>
      <c r="AB45" s="36"/>
      <c r="AC45" s="36"/>
      <c r="AD45" s="36"/>
    </row>
    <row r="46" spans="2:48">
      <c r="Z46" s="37" t="s">
        <v>54</v>
      </c>
      <c r="AA46" s="37"/>
      <c r="AB46" s="37"/>
      <c r="AC46" s="37"/>
      <c r="AD46" s="37"/>
    </row>
    <row r="47" spans="2:48" ht="18.75">
      <c r="C47" t="s">
        <v>8</v>
      </c>
      <c r="Z47" s="11" t="s">
        <v>55</v>
      </c>
      <c r="AA47" s="11" t="s">
        <v>56</v>
      </c>
      <c r="AB47" s="12"/>
      <c r="AC47" s="19" t="s">
        <v>57</v>
      </c>
      <c r="AD47" s="11" t="s">
        <v>58</v>
      </c>
    </row>
    <row r="48" spans="2:48" ht="15.75">
      <c r="C48">
        <v>2013</v>
      </c>
      <c r="D48">
        <v>2014</v>
      </c>
      <c r="E48">
        <v>2015</v>
      </c>
      <c r="F48">
        <v>2016</v>
      </c>
      <c r="Z48" s="20">
        <f>W40</f>
        <v>0.60444527914068025</v>
      </c>
      <c r="AA48" s="21">
        <f>X40</f>
        <v>1.634227485049948E-2</v>
      </c>
      <c r="AB48" s="22"/>
      <c r="AC48" s="23">
        <f>AA48/1.645</f>
        <v>9.9345135869297746E-3</v>
      </c>
      <c r="AD48" s="24">
        <f>ABS(Z48-Z50)</f>
        <v>0.18669370357265747</v>
      </c>
    </row>
    <row r="49" spans="2:30" ht="18.75">
      <c r="B49" s="13" t="s">
        <v>2</v>
      </c>
      <c r="C49" s="1">
        <v>0.75221738808830552</v>
      </c>
      <c r="D49" s="1">
        <v>0.75095645477388173</v>
      </c>
      <c r="E49" s="1">
        <v>0.74578630996222295</v>
      </c>
      <c r="F49" s="1">
        <v>0.73252363546398225</v>
      </c>
      <c r="Z49" s="11" t="s">
        <v>59</v>
      </c>
      <c r="AA49" s="11" t="s">
        <v>60</v>
      </c>
      <c r="AB49" s="12"/>
      <c r="AC49" s="19" t="s">
        <v>61</v>
      </c>
      <c r="AD49" s="11" t="s">
        <v>62</v>
      </c>
    </row>
    <row r="50" spans="2:30" ht="15.75">
      <c r="B50" s="13" t="s">
        <v>1</v>
      </c>
      <c r="C50" s="1"/>
      <c r="D50" s="1"/>
      <c r="E50" s="1"/>
      <c r="Z50" s="20">
        <f>M40</f>
        <v>0.79113898271333771</v>
      </c>
      <c r="AA50" s="21">
        <f>N40</f>
        <v>1.8076317745398331E-2</v>
      </c>
      <c r="AB50" s="25"/>
      <c r="AC50" s="26">
        <f>AA50/1.645</f>
        <v>1.0988643006321174E-2</v>
      </c>
      <c r="AD50" s="26">
        <f>ABS((AD48)/(SQRT(((AC48^2)+(AC50^2)))))</f>
        <v>12.602798399774823</v>
      </c>
    </row>
    <row r="51" spans="2:30" ht="15.75">
      <c r="B51" s="13" t="s">
        <v>3</v>
      </c>
      <c r="C51" s="1"/>
      <c r="D51" s="1"/>
      <c r="E51" s="1"/>
      <c r="Z51" s="12"/>
      <c r="AA51" s="12"/>
      <c r="AB51" s="12"/>
      <c r="AC51" s="12"/>
      <c r="AD51" s="12"/>
    </row>
    <row r="52" spans="2:30" ht="15.75">
      <c r="B52" s="13" t="s">
        <v>4</v>
      </c>
      <c r="C52" s="1"/>
      <c r="D52" s="1"/>
      <c r="E52" s="1"/>
      <c r="Z52" s="35" t="s">
        <v>63</v>
      </c>
      <c r="AA52" s="35"/>
      <c r="AB52" s="35"/>
      <c r="AC52" s="12" t="str">
        <f>IF(AD50&gt;1.645, "Significant", "Not Significant")</f>
        <v>Significant</v>
      </c>
      <c r="AD52" s="12"/>
    </row>
    <row r="53" spans="2:30" ht="15.75">
      <c r="B53" s="13" t="s">
        <v>5</v>
      </c>
      <c r="C53" s="1">
        <v>0.80712195350361715</v>
      </c>
      <c r="D53" s="1">
        <v>0.80629248468062387</v>
      </c>
      <c r="E53" s="1">
        <v>0.80602764952940209</v>
      </c>
      <c r="F53" s="1">
        <v>0.81708334609142963</v>
      </c>
      <c r="Z53" s="35" t="s">
        <v>64</v>
      </c>
      <c r="AA53" s="35"/>
      <c r="AB53" s="35"/>
      <c r="AC53" s="12" t="str">
        <f>IF(AD50&gt;1.96, "Significant", "Not Significant")</f>
        <v>Significant</v>
      </c>
      <c r="AD53" s="12"/>
    </row>
    <row r="54" spans="2:30" ht="15.75">
      <c r="Z54" s="35" t="s">
        <v>65</v>
      </c>
      <c r="AA54" s="35"/>
      <c r="AB54" s="35"/>
      <c r="AC54" s="12" t="str">
        <f>IF(AD50&gt;2.576, "Significant", "Not Significant")</f>
        <v>Significant</v>
      </c>
      <c r="AD54" s="12"/>
    </row>
    <row r="59" spans="2:30">
      <c r="E59">
        <v>2013</v>
      </c>
      <c r="F59">
        <v>2014</v>
      </c>
      <c r="G59">
        <v>2015</v>
      </c>
      <c r="H59">
        <v>2016</v>
      </c>
      <c r="I59">
        <v>2017</v>
      </c>
      <c r="J59">
        <v>2018</v>
      </c>
      <c r="K59">
        <v>2019</v>
      </c>
      <c r="L59">
        <v>2020</v>
      </c>
      <c r="M59">
        <v>2021</v>
      </c>
      <c r="N59">
        <v>2022</v>
      </c>
      <c r="O59">
        <v>2023</v>
      </c>
    </row>
    <row r="60" spans="2:30">
      <c r="D60" s="13" t="s">
        <v>2</v>
      </c>
      <c r="E60" s="1">
        <v>0.75221738808830552</v>
      </c>
      <c r="F60" s="1">
        <v>0.75095645477388173</v>
      </c>
      <c r="G60" s="1">
        <v>0.74578630996222295</v>
      </c>
      <c r="H60" s="1">
        <v>0.73252363546398225</v>
      </c>
      <c r="I60" s="10">
        <v>0.74</v>
      </c>
      <c r="J60" s="1">
        <v>0.79113898271333771</v>
      </c>
      <c r="K60" s="1">
        <v>0.72400778751216799</v>
      </c>
    </row>
    <row r="61" spans="2:30">
      <c r="D61" s="13" t="s">
        <v>23</v>
      </c>
      <c r="E61" s="1">
        <v>0.7713100986225786</v>
      </c>
      <c r="F61" s="1">
        <v>0.76582558788862776</v>
      </c>
      <c r="G61" s="1">
        <v>0.76924526751755495</v>
      </c>
      <c r="H61" s="1">
        <v>0.76042924435339931</v>
      </c>
      <c r="I61" s="10">
        <v>0.77</v>
      </c>
      <c r="J61" s="1">
        <v>0.81853526563611756</v>
      </c>
      <c r="K61" s="1">
        <v>0.74546759112776451</v>
      </c>
    </row>
    <row r="62" spans="2:30">
      <c r="D62" s="13" t="s">
        <v>6</v>
      </c>
      <c r="E62" s="1">
        <v>0.80163588168623945</v>
      </c>
      <c r="F62" s="1">
        <v>0.80392941913635774</v>
      </c>
      <c r="G62" s="1">
        <v>0.80799355309296961</v>
      </c>
      <c r="H62" s="1">
        <v>0.80535650696955152</v>
      </c>
      <c r="I62" s="10">
        <v>0.81</v>
      </c>
      <c r="J62" s="1">
        <v>0.84207510393465335</v>
      </c>
      <c r="K62" s="1">
        <v>0.8014305506636531</v>
      </c>
    </row>
    <row r="63" spans="2:30">
      <c r="D63" s="13" t="s">
        <v>7</v>
      </c>
      <c r="E63" s="1">
        <v>0.76437742407742104</v>
      </c>
      <c r="F63" s="1">
        <v>0.76455019365684196</v>
      </c>
      <c r="G63" s="1">
        <v>0.76573161782948918</v>
      </c>
      <c r="H63" s="1">
        <v>0.76322134134745823</v>
      </c>
      <c r="I63" s="10">
        <v>0.76</v>
      </c>
      <c r="J63" s="1">
        <v>0.78434536058764082</v>
      </c>
      <c r="K63" s="1">
        <v>0.7592221682615109</v>
      </c>
    </row>
  </sheetData>
  <mergeCells count="85">
    <mergeCell ref="Z46:AD46"/>
    <mergeCell ref="N2:O2"/>
    <mergeCell ref="P2:Q2"/>
    <mergeCell ref="AD42:AE42"/>
    <mergeCell ref="Z37:AE37"/>
    <mergeCell ref="Z38:AE38"/>
    <mergeCell ref="AD39:AE39"/>
    <mergeCell ref="AD40:AE40"/>
    <mergeCell ref="AD41:AE41"/>
    <mergeCell ref="O37:P37"/>
    <mergeCell ref="Q27:R27"/>
    <mergeCell ref="Q37:R37"/>
    <mergeCell ref="S37:T37"/>
    <mergeCell ref="R2:S2"/>
    <mergeCell ref="M27:N27"/>
    <mergeCell ref="L2:M2"/>
    <mergeCell ref="Z52:AB52"/>
    <mergeCell ref="Z53:AB53"/>
    <mergeCell ref="Z54:AB54"/>
    <mergeCell ref="A4:C4"/>
    <mergeCell ref="D4:F4"/>
    <mergeCell ref="A7:C7"/>
    <mergeCell ref="D7:F7"/>
    <mergeCell ref="A8:C8"/>
    <mergeCell ref="D8:F8"/>
    <mergeCell ref="A9:C9"/>
    <mergeCell ref="D9:F9"/>
    <mergeCell ref="A10:C10"/>
    <mergeCell ref="D10:F10"/>
    <mergeCell ref="A11:C11"/>
    <mergeCell ref="D11:F11"/>
    <mergeCell ref="Z45:AD45"/>
    <mergeCell ref="A12:C12"/>
    <mergeCell ref="A2:C2"/>
    <mergeCell ref="D2:G2"/>
    <mergeCell ref="H2:I2"/>
    <mergeCell ref="J2:K2"/>
    <mergeCell ref="D12:F12"/>
    <mergeCell ref="D3:F3"/>
    <mergeCell ref="A5:C5"/>
    <mergeCell ref="D5:F5"/>
    <mergeCell ref="A6:C6"/>
    <mergeCell ref="D6:F6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C19"/>
    <mergeCell ref="D19:F19"/>
    <mergeCell ref="A23:C23"/>
    <mergeCell ref="D23:F23"/>
    <mergeCell ref="A24:C24"/>
    <mergeCell ref="D24:F24"/>
    <mergeCell ref="A20:C20"/>
    <mergeCell ref="D20:F20"/>
    <mergeCell ref="A21:C21"/>
    <mergeCell ref="D21:F21"/>
    <mergeCell ref="A22:C22"/>
    <mergeCell ref="D22:F22"/>
    <mergeCell ref="AS27:AT27"/>
    <mergeCell ref="C27:D27"/>
    <mergeCell ref="E27:F27"/>
    <mergeCell ref="G27:H27"/>
    <mergeCell ref="I27:J27"/>
    <mergeCell ref="K27:L27"/>
    <mergeCell ref="O27:P27"/>
    <mergeCell ref="S27:T27"/>
    <mergeCell ref="W27:X27"/>
    <mergeCell ref="U27:V27"/>
    <mergeCell ref="W37:X37"/>
    <mergeCell ref="C37:D37"/>
    <mergeCell ref="E37:F37"/>
    <mergeCell ref="G37:H37"/>
    <mergeCell ref="I37:J37"/>
    <mergeCell ref="K37:L37"/>
    <mergeCell ref="M37:N37"/>
    <mergeCell ref="U37:V37"/>
  </mergeCells>
  <conditionalFormatting sqref="AC52:AC54">
    <cfRule type="cellIs" dxfId="0" priority="1" operator="equal">
      <formula>"Significant"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Percent who Drove Alone</vt:lpstr>
      <vt:lpstr>For Main Graph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2016-09-01T15:35:23Z</dcterms:created>
  <dcterms:modified xsi:type="dcterms:W3CDTF">2025-09-11T19:02:54Z</dcterms:modified>
</cp:coreProperties>
</file>