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Poverty\For Web\"/>
    </mc:Choice>
  </mc:AlternateContent>
  <xr:revisionPtr revIDLastSave="0" documentId="13_ncr:1_{83C003B7-28AD-41E5-A6A8-9E6D5765E3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verview" sheetId="3" r:id="rId1"/>
    <sheet name="Estimates" sheetId="1" r:id="rId2"/>
    <sheet name="Margin of Error Data" sheetId="2" r:id="rId3"/>
    <sheet name="Reliability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" i="1" l="1"/>
  <c r="L4" i="1"/>
  <c r="L2" i="1"/>
  <c r="J5" i="1"/>
  <c r="B4" i="3" s="1"/>
  <c r="B11" i="2"/>
  <c r="B8" i="2"/>
  <c r="J4" i="1" s="1"/>
  <c r="C4" i="3" s="1"/>
  <c r="B5" i="2"/>
  <c r="J3" i="1" s="1"/>
  <c r="E4" i="3" s="1"/>
  <c r="B2" i="2"/>
  <c r="J2" i="1" s="1"/>
  <c r="D4" i="3" s="1"/>
  <c r="A11" i="2" l="1"/>
  <c r="A8" i="2"/>
  <c r="A5" i="2"/>
  <c r="A2" i="2"/>
  <c r="Q15" i="4"/>
  <c r="Q14" i="4"/>
  <c r="Q9" i="4"/>
  <c r="Q7" i="4"/>
  <c r="Q4" i="4"/>
  <c r="K10" i="4"/>
  <c r="B24" i="4"/>
  <c r="K4" i="4" l="1"/>
  <c r="L4" i="4" s="1"/>
  <c r="R4" i="4" s="1"/>
  <c r="M4" i="4" l="1"/>
  <c r="S4" i="4" s="1"/>
  <c r="E11" i="3"/>
  <c r="D11" i="3"/>
  <c r="C11" i="3"/>
  <c r="B11" i="3"/>
  <c r="K8" i="4" l="1"/>
  <c r="L8" i="4" s="1"/>
  <c r="K7" i="4"/>
  <c r="L7" i="4" s="1"/>
  <c r="K9" i="4"/>
  <c r="L9" i="4" s="1"/>
  <c r="L10" i="4"/>
  <c r="K11" i="4"/>
  <c r="M11" i="4" s="1"/>
  <c r="K12" i="4"/>
  <c r="L12" i="4" s="1"/>
  <c r="K14" i="4"/>
  <c r="L14" i="4" s="1"/>
  <c r="K15" i="4"/>
  <c r="M15" i="4" s="1"/>
  <c r="K6" i="4"/>
  <c r="M6" i="4" s="1"/>
  <c r="C27" i="4"/>
  <c r="C26" i="4"/>
  <c r="C25" i="4"/>
  <c r="C24" i="4"/>
  <c r="B27" i="4"/>
  <c r="B26" i="4"/>
  <c r="B25" i="4"/>
  <c r="S15" i="4" l="1"/>
  <c r="C5" i="2"/>
  <c r="R14" i="4"/>
  <c r="D2" i="2"/>
  <c r="R9" i="4"/>
  <c r="D11" i="2"/>
  <c r="R7" i="4"/>
  <c r="D8" i="2"/>
  <c r="L15" i="4"/>
  <c r="M9" i="4"/>
  <c r="M8" i="4"/>
  <c r="L11" i="4"/>
  <c r="M10" i="4"/>
  <c r="M14" i="4"/>
  <c r="L6" i="4"/>
  <c r="M12" i="4"/>
  <c r="M7" i="4"/>
  <c r="S14" i="4" l="1"/>
  <c r="C2" i="2"/>
  <c r="R15" i="4"/>
  <c r="D5" i="2"/>
  <c r="S9" i="4"/>
  <c r="C11" i="2"/>
  <c r="S7" i="4"/>
  <c r="C8" i="2"/>
  <c r="M24" i="4"/>
  <c r="N24" i="4" s="1"/>
  <c r="M28" i="4"/>
  <c r="N28" i="4" s="1"/>
  <c r="H28" i="4"/>
  <c r="G28" i="4"/>
  <c r="F28" i="4"/>
  <c r="K28" i="4" s="1"/>
  <c r="E28" i="4"/>
  <c r="J28" i="4" s="1"/>
  <c r="M27" i="4"/>
  <c r="N27" i="4" s="1"/>
  <c r="H27" i="4"/>
  <c r="G27" i="4"/>
  <c r="F27" i="4"/>
  <c r="L27" i="4" s="1"/>
  <c r="E27" i="4"/>
  <c r="I27" i="4" s="1"/>
  <c r="M26" i="4"/>
  <c r="N26" i="4" s="1"/>
  <c r="H26" i="4"/>
  <c r="G26" i="4"/>
  <c r="F26" i="4"/>
  <c r="K26" i="4" s="1"/>
  <c r="E26" i="4"/>
  <c r="J26" i="4" s="1"/>
  <c r="M25" i="4"/>
  <c r="N25" i="4" s="1"/>
  <c r="H25" i="4"/>
  <c r="G25" i="4"/>
  <c r="F25" i="4"/>
  <c r="L25" i="4" s="1"/>
  <c r="E25" i="4"/>
  <c r="I25" i="4" s="1"/>
  <c r="H24" i="4"/>
  <c r="G24" i="4"/>
  <c r="F24" i="4"/>
  <c r="K24" i="4" s="1"/>
  <c r="E24" i="4"/>
  <c r="J24" i="4" s="1"/>
  <c r="M23" i="4"/>
  <c r="N23" i="4" s="1"/>
  <c r="H23" i="4"/>
  <c r="G23" i="4"/>
  <c r="F23" i="4"/>
  <c r="L23" i="4" s="1"/>
  <c r="E23" i="4"/>
  <c r="I23" i="4" s="1"/>
  <c r="L28" i="4" l="1"/>
  <c r="J23" i="4"/>
  <c r="L26" i="4"/>
  <c r="L24" i="4"/>
  <c r="J25" i="4"/>
  <c r="J27" i="4"/>
  <c r="K23" i="4"/>
  <c r="I24" i="4"/>
  <c r="K25" i="4"/>
  <c r="I26" i="4"/>
  <c r="K27" i="4"/>
  <c r="I2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LucasC</author>
  </authors>
  <commentList>
    <comment ref="M20" authorId="0" shapeId="0" xr:uid="{00000000-0006-0000-0300-000001000000}">
      <text>
        <r>
          <rPr>
            <sz val="11"/>
            <color indexed="81"/>
            <rFont val="Tw Cen MT"/>
            <family val="2"/>
            <scheme val="minor"/>
          </rPr>
          <t>SE is based on MOE</t>
        </r>
        <r>
          <rPr>
            <sz val="8"/>
            <color indexed="81"/>
            <rFont val="Tw Cen MT"/>
            <family val="2"/>
            <scheme val="minor"/>
          </rPr>
          <t>90</t>
        </r>
      </text>
    </comment>
  </commentList>
</comments>
</file>

<file path=xl/sharedStrings.xml><?xml version="1.0" encoding="utf-8"?>
<sst xmlns="http://schemas.openxmlformats.org/spreadsheetml/2006/main" count="106" uniqueCount="75">
  <si>
    <t>Travis County</t>
  </si>
  <si>
    <t>Year</t>
  </si>
  <si>
    <t>Hispanic</t>
  </si>
  <si>
    <t>Non-Hispanic White</t>
  </si>
  <si>
    <t>Black</t>
  </si>
  <si>
    <t>Asian</t>
  </si>
  <si>
    <t>Hispanic - Lower Estimate</t>
  </si>
  <si>
    <t>Hispanic - Upper Estimate</t>
  </si>
  <si>
    <t>Non-Hispanic White - Lower Estimate</t>
  </si>
  <si>
    <t>Non-Hispanic White - Upper Estimate</t>
  </si>
  <si>
    <t>Black - Lower Estimate</t>
  </si>
  <si>
    <t>Black - Upper Estimate</t>
  </si>
  <si>
    <t>Asian - Lower Estimate</t>
  </si>
  <si>
    <t>Asian- Upper Estimate</t>
  </si>
  <si>
    <t>White</t>
  </si>
  <si>
    <t xml:space="preserve">Asian </t>
  </si>
  <si>
    <t xml:space="preserve">Black </t>
  </si>
  <si>
    <t xml:space="preserve">Hispanic </t>
  </si>
  <si>
    <t xml:space="preserve">data for "Percent of Individuals in Travis County with Incomes Below the Poverty Level by Race and Ethnicity" </t>
  </si>
  <si>
    <t>RACE AND HISPANIC OR LATINO ORIGIN</t>
  </si>
  <si>
    <t/>
  </si>
  <si>
    <t xml:space="preserve">  White alone</t>
  </si>
  <si>
    <t xml:space="preserve">  Black or African American alone</t>
  </si>
  <si>
    <t xml:space="preserve">  American Indian and Alaska Native alone</t>
  </si>
  <si>
    <t xml:space="preserve">  Asian alone</t>
  </si>
  <si>
    <t xml:space="preserve">  Native Hawaiian and Other Pacific Islander alone</t>
  </si>
  <si>
    <t xml:space="preserve">  Some other race alone</t>
  </si>
  <si>
    <t xml:space="preserve">  Two or more races</t>
  </si>
  <si>
    <t>Hispanic or Latino origin (of any race)</t>
  </si>
  <si>
    <t>White alone, not Hispanic or Latino</t>
  </si>
  <si>
    <t>Subject</t>
  </si>
  <si>
    <t>Travis County, Texas</t>
  </si>
  <si>
    <t>Total</t>
  </si>
  <si>
    <t>Below poverty level</t>
  </si>
  <si>
    <t>Percent below poverty level</t>
  </si>
  <si>
    <t>Estimate</t>
  </si>
  <si>
    <t>Margin of Error</t>
  </si>
  <si>
    <t>Population for whom poverty status is determined</t>
  </si>
  <si>
    <t>Enter Data in Orange Cells</t>
  </si>
  <si>
    <t>Confidence Interval</t>
  </si>
  <si>
    <t>Standard Error</t>
  </si>
  <si>
    <t>Coefficient of Variation</t>
  </si>
  <si>
    <r>
      <t>MOE</t>
    </r>
    <r>
      <rPr>
        <vertAlign val="subscript"/>
        <sz val="12"/>
        <color theme="1"/>
        <rFont val="Tw Cen MT"/>
        <family val="2"/>
        <scheme val="minor"/>
      </rPr>
      <t>95</t>
    </r>
  </si>
  <si>
    <r>
      <t>MOE</t>
    </r>
    <r>
      <rPr>
        <vertAlign val="subscript"/>
        <sz val="12"/>
        <color theme="1"/>
        <rFont val="Tw Cen MT"/>
        <family val="2"/>
        <scheme val="minor"/>
      </rPr>
      <t>99</t>
    </r>
  </si>
  <si>
    <r>
      <t>CI</t>
    </r>
    <r>
      <rPr>
        <vertAlign val="subscript"/>
        <sz val="12"/>
        <color theme="1"/>
        <rFont val="Tw Cen MT"/>
        <family val="2"/>
        <scheme val="minor"/>
      </rPr>
      <t>90</t>
    </r>
  </si>
  <si>
    <r>
      <t>CI</t>
    </r>
    <r>
      <rPr>
        <vertAlign val="subscript"/>
        <sz val="12"/>
        <color theme="1"/>
        <rFont val="Tw Cen MT"/>
        <family val="2"/>
        <scheme val="minor"/>
      </rPr>
      <t>95</t>
    </r>
  </si>
  <si>
    <r>
      <t>CI</t>
    </r>
    <r>
      <rPr>
        <vertAlign val="subscript"/>
        <sz val="12"/>
        <color theme="1"/>
        <rFont val="Tw Cen MT"/>
        <family val="2"/>
        <scheme val="minor"/>
      </rPr>
      <t>99</t>
    </r>
  </si>
  <si>
    <t>SE</t>
  </si>
  <si>
    <t>CV</t>
  </si>
  <si>
    <t>Characteristic</t>
  </si>
  <si>
    <r>
      <t>MOE</t>
    </r>
    <r>
      <rPr>
        <vertAlign val="subscript"/>
        <sz val="12"/>
        <color theme="1"/>
        <rFont val="Tw Cen MT"/>
        <family val="2"/>
        <scheme val="minor"/>
      </rPr>
      <t>90</t>
    </r>
  </si>
  <si>
    <t>Lower Bound</t>
  </si>
  <si>
    <t>Upper Bound</t>
  </si>
  <si>
    <t>Ex: Total households</t>
  </si>
  <si>
    <t>394,253</t>
  </si>
  <si>
    <t>5,299</t>
  </si>
  <si>
    <t>White (Non-Hispanic)</t>
  </si>
  <si>
    <t>Child</t>
  </si>
  <si>
    <t>Child Poverty</t>
  </si>
  <si>
    <t>Total Poverty</t>
  </si>
  <si>
    <t>Upper Estimate</t>
  </si>
  <si>
    <t>Lower Estimate</t>
  </si>
  <si>
    <t>2015-2019</t>
  </si>
  <si>
    <t>2007-2012</t>
  </si>
  <si>
    <t>2012-2016</t>
  </si>
  <si>
    <t>2014-2018</t>
  </si>
  <si>
    <t>2016-2020</t>
  </si>
  <si>
    <r>
      <rPr>
        <b/>
        <sz val="11"/>
        <color indexed="8"/>
        <rFont val="Calibri"/>
        <family val="2"/>
      </rPr>
      <t>Source(s): Table</t>
    </r>
    <r>
      <rPr>
        <sz val="11"/>
        <color theme="1"/>
        <rFont val="Tw Cen MT"/>
        <family val="2"/>
        <scheme val="minor"/>
      </rPr>
      <t xml:space="preserve"> S1701 Poverty Status in the Past 12 Months, 2016-2020 American Community Survey 5-Year Estimates</t>
    </r>
  </si>
  <si>
    <t>Source: Table S1701 Poverty Status in the Past 12 Months, American Community Survey 5-Year Estimates</t>
  </si>
  <si>
    <t>2017-2021</t>
  </si>
  <si>
    <t>2019-2023</t>
  </si>
  <si>
    <r>
      <rPr>
        <b/>
        <sz val="11"/>
        <color indexed="8"/>
        <rFont val="Calibri"/>
        <family val="2"/>
      </rPr>
      <t>Source(s): Table</t>
    </r>
    <r>
      <rPr>
        <sz val="11"/>
        <color theme="1"/>
        <rFont val="Tw Cen MT"/>
        <family val="2"/>
        <scheme val="minor"/>
      </rPr>
      <t xml:space="preserve"> S1701 Poverty Status in the Past 12 Months, 2019-2023 American Community Survey 5-Year Estimates</t>
    </r>
  </si>
  <si>
    <t>2018--2022</t>
  </si>
  <si>
    <t>https://data.census.gov/table/ACSST5Y2023.S1701?q=s1701&amp;g=050XX00US48453&amp;hidePreview=true</t>
  </si>
  <si>
    <t>vs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</si>
</sst>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79" formatCode="0.0"/>
  </numFmts>
  <fonts count="16">
    <font>
      <sz val="11"/>
      <color theme="1"/>
      <name val="Tw Cen MT"/>
      <family val="2"/>
      <scheme val="minor"/>
    </font>
    <font>
      <b/>
      <sz val="11"/>
      <color indexed="8"/>
      <name val="Calibri"/>
      <family val="2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0"/>
      <color indexed="8"/>
      <name val="SansSerif"/>
    </font>
    <font>
      <sz val="8"/>
      <color theme="1"/>
      <name val="Tw Cen MT"/>
      <family val="2"/>
      <scheme val="minor"/>
    </font>
    <font>
      <b/>
      <sz val="8"/>
      <color theme="1"/>
      <name val="Tw Cen MT"/>
      <family val="2"/>
      <scheme val="minor"/>
    </font>
    <font>
      <i/>
      <sz val="8"/>
      <color theme="1"/>
      <name val="Tw Cen MT"/>
      <family val="2"/>
      <scheme val="minor"/>
    </font>
    <font>
      <sz val="12"/>
      <color theme="1"/>
      <name val="Tw Cen MT"/>
      <family val="2"/>
      <scheme val="minor"/>
    </font>
    <font>
      <b/>
      <sz val="12"/>
      <color theme="1"/>
      <name val="Tw Cen MT"/>
      <family val="2"/>
      <scheme val="minor"/>
    </font>
    <font>
      <b/>
      <i/>
      <sz val="12"/>
      <color theme="0"/>
      <name val="Tw Cen MT"/>
      <family val="2"/>
      <scheme val="minor"/>
    </font>
    <font>
      <vertAlign val="subscript"/>
      <sz val="12"/>
      <color theme="1"/>
      <name val="Tw Cen MT"/>
      <family val="2"/>
      <scheme val="minor"/>
    </font>
    <font>
      <sz val="10"/>
      <color theme="1"/>
      <name val="Tw Cen MT"/>
      <family val="2"/>
      <scheme val="minor"/>
    </font>
    <font>
      <i/>
      <sz val="10"/>
      <color theme="4" tint="-0.249977111117893"/>
      <name val="Tw Cen MT"/>
      <family val="2"/>
      <scheme val="minor"/>
    </font>
    <font>
      <sz val="11"/>
      <color indexed="81"/>
      <name val="Tw Cen MT"/>
      <family val="2"/>
      <scheme val="minor"/>
    </font>
    <font>
      <sz val="8"/>
      <color indexed="81"/>
      <name val="Tw Cen MT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hair">
        <color theme="0" tint="-0.499984740745262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hair">
        <color theme="0" tint="-0.499984740745262"/>
      </left>
      <right/>
      <top style="thin">
        <color theme="0" tint="-0.34998626667073579"/>
      </top>
      <bottom/>
      <diagonal/>
    </border>
    <border>
      <left/>
      <right style="hair">
        <color theme="0" tint="-0.499984740745262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hair">
        <color theme="0" tint="-0.499984740745262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hair">
        <color theme="0" tint="-0.499984740745262"/>
      </left>
      <right/>
      <top/>
      <bottom style="thin">
        <color theme="0" tint="-0.34998626667073579"/>
      </bottom>
      <diagonal/>
    </border>
    <border>
      <left/>
      <right style="hair">
        <color theme="0" tint="-0.499984740745262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hair">
        <color theme="0" tint="-0.499984740745262"/>
      </left>
      <right style="thin">
        <color theme="0" tint="-0.34998626667073579"/>
      </right>
      <top/>
      <bottom/>
      <diagonal/>
    </border>
    <border>
      <left style="hair">
        <color theme="0" tint="-0.499984740745262"/>
      </left>
      <right/>
      <top/>
      <bottom/>
      <diagonal/>
    </border>
    <border>
      <left/>
      <right style="hair">
        <color theme="0" tint="-0.499984740745262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/>
    <xf numFmtId="0" fontId="3" fillId="0" borderId="0" xfId="0" applyFont="1"/>
    <xf numFmtId="0" fontId="3" fillId="0" borderId="0" xfId="0" applyFont="1" applyAlignment="1">
      <alignment wrapText="1"/>
    </xf>
    <xf numFmtId="9" fontId="2" fillId="0" borderId="0" xfId="1" applyFont="1"/>
    <xf numFmtId="9" fontId="2" fillId="0" borderId="0" xfId="1" applyFont="1" applyAlignment="1">
      <alignment horizontal="right"/>
    </xf>
    <xf numFmtId="0" fontId="3" fillId="2" borderId="1" xfId="0" applyFont="1" applyFill="1" applyBorder="1"/>
    <xf numFmtId="9" fontId="0" fillId="0" borderId="2" xfId="0" applyNumberFormat="1" applyBorder="1"/>
    <xf numFmtId="9" fontId="0" fillId="0" borderId="3" xfId="0" applyNumberFormat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9" fontId="0" fillId="0" borderId="0" xfId="1" applyFont="1"/>
    <xf numFmtId="9" fontId="0" fillId="0" borderId="0" xfId="0" applyNumberFormat="1" applyAlignment="1">
      <alignment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4" fillId="3" borderId="12" xfId="0" applyFont="1" applyFill="1" applyBorder="1" applyAlignment="1">
      <alignment horizontal="left" vertical="top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14" xfId="0" applyFont="1" applyFill="1" applyBorder="1" applyAlignment="1">
      <alignment horizontal="left" vertical="top" wrapText="1"/>
    </xf>
    <xf numFmtId="0" fontId="5" fillId="0" borderId="0" xfId="0" applyFont="1"/>
    <xf numFmtId="0" fontId="6" fillId="0" borderId="0" xfId="0" applyFont="1" applyAlignment="1">
      <alignment horizontal="left"/>
    </xf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17" xfId="0" applyFont="1" applyBorder="1" applyAlignment="1">
      <alignment wrapText="1"/>
    </xf>
    <xf numFmtId="0" fontId="7" fillId="4" borderId="0" xfId="0" applyFont="1" applyFill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10" fillId="5" borderId="21" xfId="0" applyFont="1" applyFill="1" applyBorder="1" applyAlignment="1">
      <alignment horizontal="center" wrapText="1"/>
    </xf>
    <xf numFmtId="0" fontId="12" fillId="2" borderId="31" xfId="0" applyFont="1" applyFill="1" applyBorder="1" applyAlignment="1">
      <alignment horizontal="center" wrapText="1"/>
    </xf>
    <xf numFmtId="0" fontId="12" fillId="2" borderId="32" xfId="0" applyFont="1" applyFill="1" applyBorder="1" applyAlignment="1">
      <alignment horizontal="center" wrapText="1"/>
    </xf>
    <xf numFmtId="0" fontId="12" fillId="2" borderId="33" xfId="0" applyFont="1" applyFill="1" applyBorder="1" applyAlignment="1">
      <alignment horizontal="center" wrapText="1"/>
    </xf>
    <xf numFmtId="0" fontId="12" fillId="2" borderId="34" xfId="0" applyFont="1" applyFill="1" applyBorder="1" applyAlignment="1">
      <alignment horizontal="center" wrapText="1"/>
    </xf>
    <xf numFmtId="3" fontId="13" fillId="0" borderId="0" xfId="0" applyNumberFormat="1" applyFont="1"/>
    <xf numFmtId="3" fontId="13" fillId="0" borderId="15" xfId="2" applyNumberFormat="1" applyFont="1" applyFill="1" applyBorder="1" applyAlignment="1">
      <alignment horizontal="right" wrapText="1"/>
    </xf>
    <xf numFmtId="3" fontId="13" fillId="0" borderId="36" xfId="2" applyNumberFormat="1" applyFont="1" applyFill="1" applyBorder="1" applyAlignment="1">
      <alignment horizontal="right" wrapText="1"/>
    </xf>
    <xf numFmtId="3" fontId="13" fillId="0" borderId="0" xfId="0" applyNumberFormat="1" applyFont="1" applyAlignment="1">
      <alignment wrapText="1"/>
    </xf>
    <xf numFmtId="3" fontId="13" fillId="0" borderId="37" xfId="0" applyNumberFormat="1" applyFont="1" applyBorder="1" applyAlignment="1">
      <alignment wrapText="1"/>
    </xf>
    <xf numFmtId="3" fontId="13" fillId="0" borderId="38" xfId="0" applyNumberFormat="1" applyFont="1" applyBorder="1" applyAlignment="1">
      <alignment wrapText="1"/>
    </xf>
    <xf numFmtId="3" fontId="13" fillId="0" borderId="16" xfId="0" applyNumberFormat="1" applyFont="1" applyBorder="1" applyAlignment="1">
      <alignment wrapText="1"/>
    </xf>
    <xf numFmtId="3" fontId="13" fillId="0" borderId="0" xfId="0" applyNumberFormat="1" applyFont="1" applyAlignment="1">
      <alignment horizontal="right" wrapText="1"/>
    </xf>
    <xf numFmtId="164" fontId="13" fillId="0" borderId="17" xfId="1" applyNumberFormat="1" applyFont="1" applyFill="1" applyBorder="1" applyAlignment="1">
      <alignment wrapText="1"/>
    </xf>
    <xf numFmtId="3" fontId="8" fillId="0" borderId="0" xfId="0" applyNumberFormat="1" applyFont="1"/>
    <xf numFmtId="3" fontId="8" fillId="0" borderId="15" xfId="2" applyNumberFormat="1" applyFont="1" applyFill="1" applyBorder="1" applyAlignment="1">
      <alignment horizontal="right" wrapText="1"/>
    </xf>
    <xf numFmtId="3" fontId="8" fillId="0" borderId="36" xfId="2" applyNumberFormat="1" applyFont="1" applyFill="1" applyBorder="1" applyAlignment="1">
      <alignment horizontal="right" wrapText="1"/>
    </xf>
    <xf numFmtId="3" fontId="8" fillId="0" borderId="0" xfId="0" applyNumberFormat="1" applyFont="1" applyAlignment="1">
      <alignment wrapText="1"/>
    </xf>
    <xf numFmtId="3" fontId="8" fillId="0" borderId="37" xfId="0" applyNumberFormat="1" applyFont="1" applyBorder="1" applyAlignment="1">
      <alignment wrapText="1"/>
    </xf>
    <xf numFmtId="3" fontId="8" fillId="0" borderId="38" xfId="0" applyNumberFormat="1" applyFont="1" applyBorder="1" applyAlignment="1">
      <alignment wrapText="1"/>
    </xf>
    <xf numFmtId="3" fontId="8" fillId="0" borderId="16" xfId="0" applyNumberFormat="1" applyFont="1" applyBorder="1" applyAlignment="1">
      <alignment wrapText="1"/>
    </xf>
    <xf numFmtId="3" fontId="8" fillId="0" borderId="0" xfId="0" applyNumberFormat="1" applyFont="1" applyAlignment="1">
      <alignment horizontal="right" wrapText="1"/>
    </xf>
    <xf numFmtId="164" fontId="8" fillId="0" borderId="17" xfId="1" applyNumberFormat="1" applyFont="1" applyBorder="1" applyAlignment="1">
      <alignment wrapText="1"/>
    </xf>
    <xf numFmtId="3" fontId="8" fillId="4" borderId="0" xfId="0" applyNumberFormat="1" applyFont="1" applyFill="1"/>
    <xf numFmtId="10" fontId="4" fillId="3" borderId="8" xfId="0" applyNumberFormat="1" applyFont="1" applyFill="1" applyBorder="1" applyAlignment="1">
      <alignment horizontal="left" vertical="top" wrapText="1"/>
    </xf>
    <xf numFmtId="0" fontId="3" fillId="2" borderId="40" xfId="0" applyFont="1" applyFill="1" applyBorder="1"/>
    <xf numFmtId="0" fontId="3" fillId="2" borderId="41" xfId="0" applyFont="1" applyFill="1" applyBorder="1"/>
    <xf numFmtId="0" fontId="4" fillId="3" borderId="8" xfId="0" applyFont="1" applyFill="1" applyBorder="1" applyAlignment="1">
      <alignment horizontal="left" vertical="top" wrapText="1"/>
    </xf>
    <xf numFmtId="3" fontId="4" fillId="3" borderId="8" xfId="0" applyNumberFormat="1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vertical="top" wrapText="1"/>
    </xf>
    <xf numFmtId="0" fontId="4" fillId="3" borderId="39" xfId="0" applyFont="1" applyFill="1" applyBorder="1" applyAlignment="1">
      <alignment vertical="top" wrapText="1"/>
    </xf>
    <xf numFmtId="10" fontId="0" fillId="0" borderId="0" xfId="0" applyNumberFormat="1"/>
    <xf numFmtId="10" fontId="0" fillId="0" borderId="0" xfId="1" applyNumberFormat="1" applyFont="1"/>
    <xf numFmtId="3" fontId="4" fillId="6" borderId="8" xfId="0" applyNumberFormat="1" applyFont="1" applyFill="1" applyBorder="1" applyAlignment="1">
      <alignment horizontal="left" vertical="top" wrapText="1"/>
    </xf>
    <xf numFmtId="10" fontId="0" fillId="6" borderId="0" xfId="1" applyNumberFormat="1" applyFont="1" applyFill="1"/>
    <xf numFmtId="9" fontId="0" fillId="6" borderId="0" xfId="0" applyNumberFormat="1" applyFill="1"/>
    <xf numFmtId="9" fontId="4" fillId="6" borderId="8" xfId="0" applyNumberFormat="1" applyFont="1" applyFill="1" applyBorder="1" applyAlignment="1">
      <alignment horizontal="left" vertical="top" wrapText="1"/>
    </xf>
    <xf numFmtId="3" fontId="4" fillId="3" borderId="8" xfId="0" applyNumberFormat="1" applyFont="1" applyFill="1" applyBorder="1" applyAlignment="1">
      <alignment vertical="top" wrapText="1"/>
    </xf>
    <xf numFmtId="164" fontId="0" fillId="0" borderId="0" xfId="1" applyNumberFormat="1" applyFont="1"/>
    <xf numFmtId="164" fontId="0" fillId="0" borderId="0" xfId="0" applyNumberFormat="1"/>
    <xf numFmtId="164" fontId="2" fillId="0" borderId="0" xfId="1" applyNumberFormat="1" applyFont="1" applyAlignment="1">
      <alignment horizontal="right"/>
    </xf>
    <xf numFmtId="164" fontId="0" fillId="0" borderId="0" xfId="0" applyNumberFormat="1" applyAlignment="1">
      <alignment wrapText="1"/>
    </xf>
    <xf numFmtId="164" fontId="0" fillId="0" borderId="3" xfId="0" applyNumberFormat="1" applyBorder="1"/>
    <xf numFmtId="0" fontId="4" fillId="3" borderId="8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wrapText="1"/>
    </xf>
    <xf numFmtId="0" fontId="8" fillId="2" borderId="31" xfId="0" applyFont="1" applyFill="1" applyBorder="1" applyAlignment="1">
      <alignment horizontal="center" wrapText="1"/>
    </xf>
    <xf numFmtId="0" fontId="8" fillId="2" borderId="28" xfId="0" applyFont="1" applyFill="1" applyBorder="1" applyAlignment="1">
      <alignment horizontal="center" wrapText="1"/>
    </xf>
    <xf numFmtId="0" fontId="8" fillId="2" borderId="35" xfId="0" applyFont="1" applyFill="1" applyBorder="1" applyAlignment="1">
      <alignment horizontal="center" wrapText="1"/>
    </xf>
    <xf numFmtId="0" fontId="10" fillId="5" borderId="18" xfId="0" applyFont="1" applyFill="1" applyBorder="1" applyAlignment="1">
      <alignment horizontal="center" wrapText="1"/>
    </xf>
    <xf numFmtId="0" fontId="10" fillId="5" borderId="19" xfId="0" applyFont="1" applyFill="1" applyBorder="1" applyAlignment="1">
      <alignment horizontal="center" wrapText="1"/>
    </xf>
    <xf numFmtId="0" fontId="10" fillId="5" borderId="20" xfId="0" applyFont="1" applyFill="1" applyBorder="1" applyAlignment="1">
      <alignment horizontal="center" wrapText="1"/>
    </xf>
    <xf numFmtId="0" fontId="8" fillId="2" borderId="22" xfId="0" applyFont="1" applyFill="1" applyBorder="1" applyAlignment="1">
      <alignment horizontal="center" wrapText="1"/>
    </xf>
    <xf numFmtId="0" fontId="8" fillId="2" borderId="29" xfId="0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wrapText="1"/>
    </xf>
    <xf numFmtId="0" fontId="8" fillId="2" borderId="30" xfId="0" applyFont="1" applyFill="1" applyBorder="1" applyAlignment="1">
      <alignment horizontal="center" wrapText="1"/>
    </xf>
    <xf numFmtId="0" fontId="8" fillId="2" borderId="25" xfId="0" applyFont="1" applyFill="1" applyBorder="1" applyAlignment="1">
      <alignment horizontal="center" wrapText="1"/>
    </xf>
    <xf numFmtId="0" fontId="8" fillId="2" borderId="26" xfId="0" applyFont="1" applyFill="1" applyBorder="1" applyAlignment="1">
      <alignment horizontal="center" wrapText="1"/>
    </xf>
    <xf numFmtId="0" fontId="8" fillId="2" borderId="27" xfId="0" applyFont="1" applyFill="1" applyBorder="1" applyAlignment="1">
      <alignment horizontal="center" wrapText="1"/>
    </xf>
    <xf numFmtId="179" fontId="0" fillId="0" borderId="0" xfId="0" applyNumberFormat="1"/>
  </cellXfs>
  <cellStyles count="3">
    <cellStyle name="Comma" xfId="2" builtinId="3"/>
    <cellStyle name="Normal" xfId="0" builtinId="0"/>
    <cellStyle name="Percent" xfId="1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in Poverty by</a:t>
            </a:r>
            <a:r>
              <a:rPr lang="en-US" baseline="0"/>
              <a:t> Race &amp; Ethnicity, Travis County 2019-2023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Overview!$A$4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D3-48EF-969D-5A77783CEF0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D3-48EF-969D-5A77783CEF0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7D3-48EF-969D-5A77783CEF0A}"/>
              </c:ext>
            </c:extLst>
          </c:dPt>
          <c:cat>
            <c:strRef>
              <c:f>Overview!$B$3:$E$3</c:f>
              <c:strCache>
                <c:ptCount val="4"/>
                <c:pt idx="0">
                  <c:v>Asian </c:v>
                </c:pt>
                <c:pt idx="1">
                  <c:v>Black </c:v>
                </c:pt>
                <c:pt idx="2">
                  <c:v>Hispanic </c:v>
                </c:pt>
                <c:pt idx="3">
                  <c:v>White</c:v>
                </c:pt>
              </c:strCache>
            </c:strRef>
          </c:cat>
          <c:val>
            <c:numRef>
              <c:f>Overview!$B$4:$E$4</c:f>
              <c:numCache>
                <c:formatCode>0.0%</c:formatCode>
                <c:ptCount val="4"/>
                <c:pt idx="0" formatCode="0%">
                  <c:v>0.108</c:v>
                </c:pt>
                <c:pt idx="1">
                  <c:v>0.155</c:v>
                </c:pt>
                <c:pt idx="2">
                  <c:v>0.161</c:v>
                </c:pt>
                <c:pt idx="3" formatCode="0%">
                  <c:v>7.1999999999999995E-2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D3-48EF-969D-5A77783CE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324429744"/>
        <c:axId val="282805816"/>
      </c:barChart>
      <c:catAx>
        <c:axId val="32442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805816"/>
        <c:crosses val="autoZero"/>
        <c:auto val="1"/>
        <c:lblAlgn val="ctr"/>
        <c:lblOffset val="100"/>
        <c:noMultiLvlLbl val="0"/>
      </c:catAx>
      <c:valAx>
        <c:axId val="28280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429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Poverty by Race &amp; Ethnicity, </a:t>
            </a:r>
            <a:br>
              <a:rPr lang="en-US" sz="1400">
                <a:solidFill>
                  <a:sysClr val="windowText" lastClr="000000"/>
                </a:solidFill>
              </a:rPr>
            </a:br>
            <a:r>
              <a:rPr lang="en-US" sz="1400">
                <a:solidFill>
                  <a:sysClr val="windowText" lastClr="000000"/>
                </a:solidFill>
              </a:rPr>
              <a:t>Travis County, 2019-2023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315179352580931E-2"/>
          <c:y val="0.28679170312044328"/>
          <c:w val="0.88224037620297457"/>
          <c:h val="0.63711213181685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Overview!$A$11</c:f>
              <c:strCache>
                <c:ptCount val="1"/>
                <c:pt idx="0">
                  <c:v>Total Poverty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Overview!$B$10:$E$10</c:f>
              <c:strCache>
                <c:ptCount val="4"/>
                <c:pt idx="0">
                  <c:v>Asian </c:v>
                </c:pt>
                <c:pt idx="1">
                  <c:v>Black </c:v>
                </c:pt>
                <c:pt idx="2">
                  <c:v>Hispanic </c:v>
                </c:pt>
                <c:pt idx="3">
                  <c:v>White</c:v>
                </c:pt>
              </c:strCache>
            </c:strRef>
          </c:cat>
          <c:val>
            <c:numRef>
              <c:f>Overview!$B$11:$E$11</c:f>
              <c:numCache>
                <c:formatCode>0%</c:formatCode>
                <c:ptCount val="4"/>
                <c:pt idx="0">
                  <c:v>0.108</c:v>
                </c:pt>
                <c:pt idx="1">
                  <c:v>0.155</c:v>
                </c:pt>
                <c:pt idx="2">
                  <c:v>0.161</c:v>
                </c:pt>
                <c:pt idx="3">
                  <c:v>7.1999999999999995E-2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9B-49BF-8E17-BF2BD126D230}"/>
            </c:ext>
          </c:extLst>
        </c:ser>
        <c:ser>
          <c:idx val="1"/>
          <c:order val="1"/>
          <c:tx>
            <c:strRef>
              <c:f>Overview!$A$12</c:f>
              <c:strCache>
                <c:ptCount val="1"/>
                <c:pt idx="0">
                  <c:v>Child Poverty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Overview!$B$10:$E$10</c:f>
              <c:strCache>
                <c:ptCount val="4"/>
                <c:pt idx="0">
                  <c:v>Asian </c:v>
                </c:pt>
                <c:pt idx="1">
                  <c:v>Black </c:v>
                </c:pt>
                <c:pt idx="2">
                  <c:v>Hispanic </c:v>
                </c:pt>
                <c:pt idx="3">
                  <c:v>White</c:v>
                </c:pt>
              </c:strCache>
            </c:strRef>
          </c:cat>
          <c:val>
            <c:numRef>
              <c:f>Overview!$B$12:$E$12</c:f>
              <c:numCache>
                <c:formatCode>0%</c:formatCode>
                <c:ptCount val="4"/>
                <c:pt idx="0">
                  <c:v>5.569113322069958E-2</c:v>
                </c:pt>
                <c:pt idx="1">
                  <c:v>0.21766504767044431</c:v>
                </c:pt>
                <c:pt idx="2">
                  <c:v>0.21768652753865711</c:v>
                </c:pt>
                <c:pt idx="3">
                  <c:v>4.7688722700915842E-2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9B-49BF-8E17-BF2BD126D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82806600"/>
        <c:axId val="282806992"/>
      </c:barChart>
      <c:catAx>
        <c:axId val="282806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806992"/>
        <c:crosses val="autoZero"/>
        <c:auto val="1"/>
        <c:lblAlgn val="ctr"/>
        <c:lblOffset val="100"/>
        <c:noMultiLvlLbl val="0"/>
      </c:catAx>
      <c:valAx>
        <c:axId val="28280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806600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035162589409166"/>
          <c:y val="0.26990173748942542"/>
          <c:w val="0.24783428387241069"/>
          <c:h val="0.21198941929133858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Poverty by Race &amp; Ethnicity </a:t>
            </a:r>
            <a:br>
              <a:rPr lang="en-US" sz="1200">
                <a:solidFill>
                  <a:sysClr val="windowText" lastClr="000000"/>
                </a:solidFill>
              </a:rPr>
            </a:br>
            <a:r>
              <a:rPr lang="en-US" sz="1200">
                <a:solidFill>
                  <a:sysClr val="windowText" lastClr="000000"/>
                </a:solidFill>
              </a:rPr>
              <a:t>Travis County, 2019-2023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315179352580931E-2"/>
          <c:y val="0.23288338957630297"/>
          <c:w val="0.88224037620297457"/>
          <c:h val="0.569018613239382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Overview!$A$11</c:f>
              <c:strCache>
                <c:ptCount val="1"/>
                <c:pt idx="0">
                  <c:v>Total Poverty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6779747781677582E-3"/>
                  <c:y val="-4.50484004270730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42-4FEB-B64C-5E9DD85ABE64}"/>
                </c:ext>
              </c:extLst>
            </c:dLbl>
            <c:dLbl>
              <c:idx val="1"/>
              <c:layout>
                <c:manualLayout>
                  <c:x val="-2.2711899112671137E-2"/>
                  <c:y val="1.7735590719320088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436273227723004"/>
                      <c:h val="5.76619525466534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142-4FEB-B64C-5E9DD85ABE64}"/>
                </c:ext>
              </c:extLst>
            </c:dLbl>
            <c:dLbl>
              <c:idx val="2"/>
              <c:layout>
                <c:manualLayout>
                  <c:x val="-1.703392433450335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42-4FEB-B64C-5E9DD85ABE64}"/>
                </c:ext>
              </c:extLst>
            </c:dLbl>
            <c:dLbl>
              <c:idx val="3"/>
              <c:layout>
                <c:manualLayout>
                  <c:x val="5.6779747781677842E-3"/>
                  <c:y val="-4.50484004270738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42-4FEB-B64C-5E9DD85ABE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Overview!$B$10:$E$10</c:f>
              <c:strCache>
                <c:ptCount val="4"/>
                <c:pt idx="0">
                  <c:v>Asian </c:v>
                </c:pt>
                <c:pt idx="1">
                  <c:v>Black </c:v>
                </c:pt>
                <c:pt idx="2">
                  <c:v>Hispanic </c:v>
                </c:pt>
                <c:pt idx="3">
                  <c:v>White</c:v>
                </c:pt>
              </c:strCache>
            </c:strRef>
          </c:cat>
          <c:val>
            <c:numRef>
              <c:f>Overview!$B$11:$E$11</c:f>
              <c:numCache>
                <c:formatCode>0%</c:formatCode>
                <c:ptCount val="4"/>
                <c:pt idx="0">
                  <c:v>0.108</c:v>
                </c:pt>
                <c:pt idx="1">
                  <c:v>0.155</c:v>
                </c:pt>
                <c:pt idx="2">
                  <c:v>0.161</c:v>
                </c:pt>
                <c:pt idx="3">
                  <c:v>7.1999999999999995E-2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0-4AFF-A44A-EE36714CD3FF}"/>
            </c:ext>
          </c:extLst>
        </c:ser>
        <c:ser>
          <c:idx val="1"/>
          <c:order val="1"/>
          <c:tx>
            <c:strRef>
              <c:f>Overview!$A$12</c:f>
              <c:strCache>
                <c:ptCount val="1"/>
                <c:pt idx="0">
                  <c:v>Child Poverty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1355949556335568E-2"/>
                  <c:y val="1.8019360170829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42-4FEB-B64C-5E9DD85ABE64}"/>
                </c:ext>
              </c:extLst>
            </c:dLbl>
            <c:dLbl>
              <c:idx val="1"/>
              <c:layout>
                <c:manualLayout>
                  <c:x val="-5.2047500876033187E-17"/>
                  <c:y val="1.35145201281219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42-4FEB-B64C-5E9DD85ABE64}"/>
                </c:ext>
              </c:extLst>
            </c:dLbl>
            <c:dLbl>
              <c:idx val="2"/>
              <c:layout>
                <c:manualLayout>
                  <c:x val="5.6779747781676802E-3"/>
                  <c:y val="1.80193601708291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42-4FEB-B64C-5E9DD85ABE64}"/>
                </c:ext>
              </c:extLst>
            </c:dLbl>
            <c:dLbl>
              <c:idx val="3"/>
              <c:layout>
                <c:manualLayout>
                  <c:x val="1.1355949556335464E-2"/>
                  <c:y val="9.0096800854146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42-4FEB-B64C-5E9DD85ABE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Overview!$B$10:$E$10</c:f>
              <c:strCache>
                <c:ptCount val="4"/>
                <c:pt idx="0">
                  <c:v>Asian </c:v>
                </c:pt>
                <c:pt idx="1">
                  <c:v>Black </c:v>
                </c:pt>
                <c:pt idx="2">
                  <c:v>Hispanic </c:v>
                </c:pt>
                <c:pt idx="3">
                  <c:v>White</c:v>
                </c:pt>
              </c:strCache>
            </c:strRef>
          </c:cat>
          <c:val>
            <c:numRef>
              <c:f>Overview!$B$12:$E$12</c:f>
              <c:numCache>
                <c:formatCode>0%</c:formatCode>
                <c:ptCount val="4"/>
                <c:pt idx="0">
                  <c:v>5.569113322069958E-2</c:v>
                </c:pt>
                <c:pt idx="1">
                  <c:v>0.21766504767044431</c:v>
                </c:pt>
                <c:pt idx="2">
                  <c:v>0.21768652753865711</c:v>
                </c:pt>
                <c:pt idx="3">
                  <c:v>4.7688722700915842E-2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10-4AFF-A44A-EE36714CD3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82807776"/>
        <c:axId val="282808168"/>
      </c:barChart>
      <c:catAx>
        <c:axId val="28280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808168"/>
        <c:crosses val="autoZero"/>
        <c:auto val="1"/>
        <c:lblAlgn val="ctr"/>
        <c:lblOffset val="100"/>
        <c:noMultiLvlLbl val="0"/>
      </c:catAx>
      <c:valAx>
        <c:axId val="282808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80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ysClr val="windowText" lastClr="000000"/>
                </a:solidFill>
              </a:rPr>
              <a:t>Poverty by Race &amp; Ethnicity, </a:t>
            </a:r>
            <a:br>
              <a:rPr lang="en-US" sz="1400">
                <a:solidFill>
                  <a:sysClr val="windowText" lastClr="000000"/>
                </a:solidFill>
              </a:rPr>
            </a:br>
            <a:r>
              <a:rPr lang="en-US" sz="1400">
                <a:solidFill>
                  <a:sysClr val="windowText" lastClr="000000"/>
                </a:solidFill>
              </a:rPr>
              <a:t>Travis County, 2019-2023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315179352580931E-2"/>
          <c:y val="0.28679170312044328"/>
          <c:w val="0.88224037620297457"/>
          <c:h val="0.63711213181685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Overview!$A$11</c:f>
              <c:strCache>
                <c:ptCount val="1"/>
                <c:pt idx="0">
                  <c:v>Total Poverty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Overview!$B$10:$E$10</c:f>
              <c:strCache>
                <c:ptCount val="4"/>
                <c:pt idx="0">
                  <c:v>Asian </c:v>
                </c:pt>
                <c:pt idx="1">
                  <c:v>Black </c:v>
                </c:pt>
                <c:pt idx="2">
                  <c:v>Hispanic </c:v>
                </c:pt>
                <c:pt idx="3">
                  <c:v>White</c:v>
                </c:pt>
              </c:strCache>
            </c:strRef>
          </c:cat>
          <c:val>
            <c:numRef>
              <c:f>Overview!$B$11:$E$11</c:f>
              <c:numCache>
                <c:formatCode>0%</c:formatCode>
                <c:ptCount val="4"/>
                <c:pt idx="0">
                  <c:v>0.108</c:v>
                </c:pt>
                <c:pt idx="1">
                  <c:v>0.155</c:v>
                </c:pt>
                <c:pt idx="2">
                  <c:v>0.161</c:v>
                </c:pt>
                <c:pt idx="3">
                  <c:v>7.1999999999999995E-2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CE-47C5-9B44-A2AF4C43BCD5}"/>
            </c:ext>
          </c:extLst>
        </c:ser>
        <c:ser>
          <c:idx val="1"/>
          <c:order val="1"/>
          <c:tx>
            <c:strRef>
              <c:f>Overview!$A$12</c:f>
              <c:strCache>
                <c:ptCount val="1"/>
                <c:pt idx="0">
                  <c:v>Child Poverty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Overview!$B$10:$E$10</c:f>
              <c:strCache>
                <c:ptCount val="4"/>
                <c:pt idx="0">
                  <c:v>Asian </c:v>
                </c:pt>
                <c:pt idx="1">
                  <c:v>Black </c:v>
                </c:pt>
                <c:pt idx="2">
                  <c:v>Hispanic </c:v>
                </c:pt>
                <c:pt idx="3">
                  <c:v>White</c:v>
                </c:pt>
              </c:strCache>
            </c:strRef>
          </c:cat>
          <c:val>
            <c:numRef>
              <c:f>Overview!$B$12:$E$12</c:f>
              <c:numCache>
                <c:formatCode>0%</c:formatCode>
                <c:ptCount val="4"/>
                <c:pt idx="0">
                  <c:v>5.569113322069958E-2</c:v>
                </c:pt>
                <c:pt idx="1">
                  <c:v>0.21766504767044431</c:v>
                </c:pt>
                <c:pt idx="2">
                  <c:v>0.21768652753865711</c:v>
                </c:pt>
                <c:pt idx="3">
                  <c:v>4.7688722700915842E-2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CE-47C5-9B44-A2AF4C43B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82808952"/>
        <c:axId val="237223848"/>
      </c:barChart>
      <c:catAx>
        <c:axId val="282808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7223848"/>
        <c:crosses val="autoZero"/>
        <c:auto val="1"/>
        <c:lblAlgn val="ctr"/>
        <c:lblOffset val="100"/>
        <c:noMultiLvlLbl val="0"/>
      </c:catAx>
      <c:valAx>
        <c:axId val="237223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808952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Poverty by Race &amp; Ethnicity </a:t>
            </a:r>
            <a:br>
              <a:rPr lang="en-US" sz="1200">
                <a:solidFill>
                  <a:sysClr val="windowText" lastClr="000000"/>
                </a:solidFill>
              </a:rPr>
            </a:br>
            <a:r>
              <a:rPr lang="en-US" sz="1200">
                <a:solidFill>
                  <a:sysClr val="windowText" lastClr="000000"/>
                </a:solidFill>
              </a:rPr>
              <a:t>Travis County, 2019-2023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315179352580931E-2"/>
          <c:y val="0.23288338957630297"/>
          <c:w val="0.88224037620297457"/>
          <c:h val="0.569018613239382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Overview!$A$11</c:f>
              <c:strCache>
                <c:ptCount val="1"/>
                <c:pt idx="0">
                  <c:v>Total Poverty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Overview!$B$10:$E$10</c:f>
              <c:strCache>
                <c:ptCount val="4"/>
                <c:pt idx="0">
                  <c:v>Asian </c:v>
                </c:pt>
                <c:pt idx="1">
                  <c:v>Black </c:v>
                </c:pt>
                <c:pt idx="2">
                  <c:v>Hispanic </c:v>
                </c:pt>
                <c:pt idx="3">
                  <c:v>White</c:v>
                </c:pt>
              </c:strCache>
            </c:strRef>
          </c:cat>
          <c:val>
            <c:numRef>
              <c:f>Overview!$B$11:$E$11</c:f>
              <c:numCache>
                <c:formatCode>0%</c:formatCode>
                <c:ptCount val="4"/>
                <c:pt idx="0">
                  <c:v>0.108</c:v>
                </c:pt>
                <c:pt idx="1">
                  <c:v>0.155</c:v>
                </c:pt>
                <c:pt idx="2">
                  <c:v>0.161</c:v>
                </c:pt>
                <c:pt idx="3">
                  <c:v>7.1999999999999995E-2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3-480E-9993-4490C20ED1D6}"/>
            </c:ext>
          </c:extLst>
        </c:ser>
        <c:ser>
          <c:idx val="1"/>
          <c:order val="1"/>
          <c:tx>
            <c:strRef>
              <c:f>Overview!$A$12</c:f>
              <c:strCache>
                <c:ptCount val="1"/>
                <c:pt idx="0">
                  <c:v>Child Poverty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Overview!$B$10:$E$10</c:f>
              <c:strCache>
                <c:ptCount val="4"/>
                <c:pt idx="0">
                  <c:v>Asian </c:v>
                </c:pt>
                <c:pt idx="1">
                  <c:v>Black </c:v>
                </c:pt>
                <c:pt idx="2">
                  <c:v>Hispanic </c:v>
                </c:pt>
                <c:pt idx="3">
                  <c:v>White</c:v>
                </c:pt>
              </c:strCache>
            </c:strRef>
          </c:cat>
          <c:val>
            <c:numRef>
              <c:f>Overview!$B$12:$E$12</c:f>
              <c:numCache>
                <c:formatCode>0%</c:formatCode>
                <c:ptCount val="4"/>
                <c:pt idx="0">
                  <c:v>5.569113322069958E-2</c:v>
                </c:pt>
                <c:pt idx="1">
                  <c:v>0.21766504767044431</c:v>
                </c:pt>
                <c:pt idx="2">
                  <c:v>0.21768652753865711</c:v>
                </c:pt>
                <c:pt idx="3">
                  <c:v>4.7688722700915842E-2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93-480E-9993-4490C20ED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39632984"/>
        <c:axId val="239631416"/>
      </c:barChart>
      <c:catAx>
        <c:axId val="239632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631416"/>
        <c:crosses val="autoZero"/>
        <c:auto val="1"/>
        <c:lblAlgn val="ctr"/>
        <c:lblOffset val="100"/>
        <c:noMultiLvlLbl val="0"/>
      </c:catAx>
      <c:valAx>
        <c:axId val="239631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632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81412</xdr:colOff>
      <xdr:row>1</xdr:row>
      <xdr:rowOff>53915</xdr:rowOff>
    </xdr:from>
    <xdr:to>
      <xdr:col>14</xdr:col>
      <xdr:colOff>348113</xdr:colOff>
      <xdr:row>16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238125</xdr:colOff>
      <xdr:row>14</xdr:row>
      <xdr:rowOff>95250</xdr:rowOff>
    </xdr:from>
    <xdr:to>
      <xdr:col>4</xdr:col>
      <xdr:colOff>769620</xdr:colOff>
      <xdr:row>28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1275990</xdr:colOff>
      <xdr:row>14</xdr:row>
      <xdr:rowOff>35943</xdr:rowOff>
    </xdr:from>
    <xdr:to>
      <xdr:col>8</xdr:col>
      <xdr:colOff>59235</xdr:colOff>
      <xdr:row>30</xdr:row>
      <xdr:rowOff>58803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79375</xdr:colOff>
      <xdr:row>23</xdr:row>
      <xdr:rowOff>15875</xdr:rowOff>
    </xdr:from>
    <xdr:to>
      <xdr:col>15</xdr:col>
      <xdr:colOff>494990</xdr:colOff>
      <xdr:row>36</xdr:row>
      <xdr:rowOff>97609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21625" y="4278313"/>
          <a:ext cx="3828740" cy="245504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4</xdr:col>
      <xdr:colOff>531495</xdr:colOff>
      <xdr:row>44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36</xdr:row>
      <xdr:rowOff>0</xdr:rowOff>
    </xdr:from>
    <xdr:to>
      <xdr:col>8</xdr:col>
      <xdr:colOff>240030</xdr:colOff>
      <xdr:row>52</xdr:row>
      <xdr:rowOff>82296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16</xdr:col>
      <xdr:colOff>0</xdr:colOff>
      <xdr:row>3</xdr:row>
      <xdr:rowOff>0</xdr:rowOff>
    </xdr:from>
    <xdr:to>
      <xdr:col>19</xdr:col>
      <xdr:colOff>224729</xdr:colOff>
      <xdr:row>18</xdr:row>
      <xdr:rowOff>153665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A60467-8E9B-4E5F-9394-A77998C9A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751733" y="550333"/>
          <a:ext cx="2231329" cy="287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Tw Cen MT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zoomScale="120" zoomScaleNormal="120" workbookViewId="0">
      <selection activeCell="I13" sqref="I13"/>
    </sheetView>
  </sheetViews>
  <sheetFormatPr defaultRowHeight="14.25"/>
  <cols>
    <col min="1" max="1" width="12.375" customWidth="1"/>
    <col min="5" max="5" width="18.875" customWidth="1"/>
  </cols>
  <sheetData>
    <row r="1" spans="1:6">
      <c r="A1" t="s">
        <v>18</v>
      </c>
    </row>
    <row r="2" spans="1:6" ht="15" thickBot="1"/>
    <row r="3" spans="1:6" ht="15" thickBot="1">
      <c r="A3" s="10"/>
      <c r="B3" s="7" t="s">
        <v>15</v>
      </c>
      <c r="C3" s="12" t="s">
        <v>16</v>
      </c>
      <c r="D3" s="13" t="s">
        <v>17</v>
      </c>
      <c r="E3" s="10" t="s">
        <v>14</v>
      </c>
    </row>
    <row r="4" spans="1:6" ht="15" thickBot="1">
      <c r="A4" s="11" t="s">
        <v>32</v>
      </c>
      <c r="B4" s="8">
        <f>Estimates!J5</f>
        <v>0.108</v>
      </c>
      <c r="C4" s="74">
        <f>Estimates!J4</f>
        <v>0.155</v>
      </c>
      <c r="D4" s="74">
        <f>Estimates!J2</f>
        <v>0.161</v>
      </c>
      <c r="E4" s="9">
        <f>Estimates!J3</f>
        <v>7.1999999999999995E-2</v>
      </c>
    </row>
    <row r="5" spans="1:6">
      <c r="A5" t="s">
        <v>57</v>
      </c>
    </row>
    <row r="6" spans="1:6" ht="15">
      <c r="A6" t="s">
        <v>67</v>
      </c>
    </row>
    <row r="7" spans="1:6">
      <c r="A7" t="s">
        <v>73</v>
      </c>
    </row>
    <row r="9" spans="1:6" ht="15" thickBot="1"/>
    <row r="10" spans="1:6" ht="15" thickBot="1">
      <c r="A10" s="10"/>
      <c r="B10" s="7" t="s">
        <v>15</v>
      </c>
      <c r="C10" s="12" t="s">
        <v>16</v>
      </c>
      <c r="D10" s="13" t="s">
        <v>17</v>
      </c>
      <c r="E10" s="10" t="s">
        <v>14</v>
      </c>
    </row>
    <row r="11" spans="1:6" ht="15" thickBot="1">
      <c r="A11" s="56" t="s">
        <v>59</v>
      </c>
      <c r="B11" s="8">
        <f>B4</f>
        <v>0.108</v>
      </c>
      <c r="C11" s="9">
        <f>C4</f>
        <v>0.155</v>
      </c>
      <c r="D11" s="9">
        <f>D4</f>
        <v>0.161</v>
      </c>
      <c r="E11" s="9">
        <f>E4</f>
        <v>7.1999999999999995E-2</v>
      </c>
    </row>
    <row r="12" spans="1:6" ht="15" thickBot="1">
      <c r="A12" s="57" t="s">
        <v>58</v>
      </c>
      <c r="B12" s="9">
        <v>5.569113322069958E-2</v>
      </c>
      <c r="C12" s="9">
        <v>0.21766504767044431</v>
      </c>
      <c r="D12" s="9">
        <v>0.21768652753865711</v>
      </c>
      <c r="E12" s="9">
        <v>4.7688722700915842E-2</v>
      </c>
      <c r="F12" s="3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"/>
  <sheetViews>
    <sheetView topLeftCell="B1" zoomScale="130" zoomScaleNormal="130" workbookViewId="0">
      <selection activeCell="L8" sqref="L8"/>
    </sheetView>
  </sheetViews>
  <sheetFormatPr defaultRowHeight="14.25"/>
  <cols>
    <col min="1" max="1" width="19" customWidth="1"/>
    <col min="3" max="3" width="9.875" customWidth="1"/>
    <col min="12" max="12" width="20.125" bestFit="1" customWidth="1"/>
  </cols>
  <sheetData>
    <row r="1" spans="1:12">
      <c r="A1" s="3" t="s">
        <v>0</v>
      </c>
      <c r="B1" s="3">
        <v>2000</v>
      </c>
      <c r="C1" s="3" t="s">
        <v>63</v>
      </c>
      <c r="D1" s="3" t="s">
        <v>64</v>
      </c>
      <c r="E1" s="3" t="s">
        <v>65</v>
      </c>
      <c r="F1" s="3" t="s">
        <v>62</v>
      </c>
      <c r="G1" s="3" t="s">
        <v>66</v>
      </c>
      <c r="H1" s="3" t="s">
        <v>69</v>
      </c>
      <c r="I1" s="3" t="s">
        <v>72</v>
      </c>
      <c r="J1" s="3" t="s">
        <v>70</v>
      </c>
      <c r="L1" s="3" t="s">
        <v>74</v>
      </c>
    </row>
    <row r="2" spans="1:12">
      <c r="A2" s="3" t="s">
        <v>2</v>
      </c>
      <c r="B2" s="2">
        <v>0.19</v>
      </c>
      <c r="C2" s="2">
        <v>0.28000000000000003</v>
      </c>
      <c r="D2" s="14">
        <v>0.24</v>
      </c>
      <c r="E2" s="14">
        <v>0.2</v>
      </c>
      <c r="F2" s="14">
        <v>0.17299999999999999</v>
      </c>
      <c r="G2" s="72">
        <v>0.158</v>
      </c>
      <c r="H2" s="70">
        <v>0.16400000000000001</v>
      </c>
      <c r="I2" s="70">
        <v>0.16500000000000001</v>
      </c>
      <c r="J2" s="71">
        <f>'Margin of Error Data'!B2</f>
        <v>0.161</v>
      </c>
      <c r="L2" s="92">
        <f>J2/J3</f>
        <v>2.2361111111111112</v>
      </c>
    </row>
    <row r="3" spans="1:12">
      <c r="A3" s="3" t="s">
        <v>14</v>
      </c>
      <c r="B3" s="2">
        <v>0.08</v>
      </c>
      <c r="C3" s="2">
        <v>0.1</v>
      </c>
      <c r="D3" s="14">
        <v>0.09</v>
      </c>
      <c r="E3" s="14">
        <v>0.08</v>
      </c>
      <c r="F3" s="14">
        <v>7.0999999999999994E-2</v>
      </c>
      <c r="G3" s="72">
        <v>7.1999999999999995E-2</v>
      </c>
      <c r="H3" s="70">
        <v>6.9000000000000006E-2</v>
      </c>
      <c r="I3" s="70">
        <v>7.0999999999999994E-2</v>
      </c>
      <c r="J3" s="71">
        <f>'Margin of Error Data'!B5</f>
        <v>7.1999999999999995E-2</v>
      </c>
      <c r="L3" s="92"/>
    </row>
    <row r="4" spans="1:12" ht="15.75" customHeight="1">
      <c r="A4" s="4" t="s">
        <v>4</v>
      </c>
      <c r="B4" s="2">
        <v>0.18</v>
      </c>
      <c r="C4" s="2">
        <v>0.25</v>
      </c>
      <c r="D4" s="14">
        <v>0.22</v>
      </c>
      <c r="E4" s="14">
        <v>0.2</v>
      </c>
      <c r="F4" s="14">
        <v>0.19</v>
      </c>
      <c r="G4" s="72">
        <v>0.18099999999999999</v>
      </c>
      <c r="H4" s="70">
        <v>0.17</v>
      </c>
      <c r="I4" s="70">
        <v>0.16900000000000001</v>
      </c>
      <c r="J4" s="71">
        <f>'Margin of Error Data'!B8</f>
        <v>0.155</v>
      </c>
      <c r="L4" s="92">
        <f>J4/J3</f>
        <v>2.1527777777777781</v>
      </c>
    </row>
    <row r="5" spans="1:12">
      <c r="A5" s="3" t="s">
        <v>5</v>
      </c>
      <c r="B5" s="2">
        <v>0.18</v>
      </c>
      <c r="C5" s="2">
        <v>0.16</v>
      </c>
      <c r="D5" s="14">
        <v>0.13</v>
      </c>
      <c r="E5" s="14">
        <v>0.13</v>
      </c>
      <c r="F5" s="14">
        <v>0.124</v>
      </c>
      <c r="G5" s="73">
        <v>0.13200000000000001</v>
      </c>
      <c r="H5" s="70">
        <v>0.11799999999999999</v>
      </c>
      <c r="I5" s="70">
        <v>0.115</v>
      </c>
      <c r="J5" s="71">
        <f>'Margin of Error Data'!B11</f>
        <v>0.108</v>
      </c>
      <c r="L5" s="92">
        <f>J5/J3</f>
        <v>1.5</v>
      </c>
    </row>
    <row r="6" spans="1:12">
      <c r="A6" s="3"/>
      <c r="B6" s="2"/>
      <c r="C6" s="2"/>
    </row>
    <row r="8" spans="1:12">
      <c r="A8" s="3" t="s">
        <v>68</v>
      </c>
    </row>
  </sheetData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workbookViewId="0">
      <selection activeCell="H5" sqref="H5"/>
    </sheetView>
  </sheetViews>
  <sheetFormatPr defaultRowHeight="14.25"/>
  <cols>
    <col min="1" max="1" width="15.625" customWidth="1"/>
    <col min="2" max="2" width="18.75" customWidth="1"/>
    <col min="3" max="3" width="20" customWidth="1"/>
    <col min="4" max="4" width="15.875" customWidth="1"/>
  </cols>
  <sheetData>
    <row r="1" spans="1:4" ht="28.5">
      <c r="A1" t="s">
        <v>1</v>
      </c>
      <c r="B1" t="s">
        <v>2</v>
      </c>
      <c r="C1" s="1" t="s">
        <v>6</v>
      </c>
      <c r="D1" s="1" t="s">
        <v>7</v>
      </c>
    </row>
    <row r="2" spans="1:4">
      <c r="A2" t="str">
        <f>Reliability!Q2</f>
        <v>2019-2023</v>
      </c>
      <c r="B2" s="6">
        <f>Reliability!I14</f>
        <v>0.161</v>
      </c>
      <c r="C2" s="5">
        <f>Reliability!M14</f>
        <v>0.14899999999999999</v>
      </c>
      <c r="D2" s="5">
        <f>Reliability!L14</f>
        <v>0.17300000000000001</v>
      </c>
    </row>
    <row r="4" spans="1:4" ht="42.75">
      <c r="A4" t="s">
        <v>1</v>
      </c>
      <c r="B4" t="s">
        <v>3</v>
      </c>
      <c r="C4" s="1" t="s">
        <v>8</v>
      </c>
      <c r="D4" s="1" t="s">
        <v>9</v>
      </c>
    </row>
    <row r="5" spans="1:4">
      <c r="A5" t="str">
        <f>Reliability!Q2</f>
        <v>2019-2023</v>
      </c>
      <c r="B5" s="6">
        <f>Reliability!I15</f>
        <v>7.1999999999999995E-2</v>
      </c>
      <c r="C5" s="5">
        <f>Reliability!M15</f>
        <v>6.699999999999999E-2</v>
      </c>
      <c r="D5" s="5">
        <f>Reliability!L15</f>
        <v>7.6999999999999999E-2</v>
      </c>
    </row>
    <row r="7" spans="1:4" ht="28.5">
      <c r="A7" t="s">
        <v>1</v>
      </c>
      <c r="B7" s="1" t="s">
        <v>4</v>
      </c>
      <c r="C7" s="1" t="s">
        <v>10</v>
      </c>
      <c r="D7" s="1" t="s">
        <v>11</v>
      </c>
    </row>
    <row r="8" spans="1:4">
      <c r="A8" t="str">
        <f>Reliability!Q2</f>
        <v>2019-2023</v>
      </c>
      <c r="B8" s="6">
        <f>Reliability!I7</f>
        <v>0.155</v>
      </c>
      <c r="C8" s="5">
        <f>Reliability!M7</f>
        <v>0.13800000000000001</v>
      </c>
      <c r="D8" s="5">
        <f>Reliability!L7</f>
        <v>0.17199999999999999</v>
      </c>
    </row>
    <row r="10" spans="1:4" ht="28.5">
      <c r="A10" t="s">
        <v>1</v>
      </c>
      <c r="B10" s="1" t="s">
        <v>5</v>
      </c>
      <c r="C10" s="1" t="s">
        <v>12</v>
      </c>
      <c r="D10" s="1" t="s">
        <v>13</v>
      </c>
    </row>
    <row r="11" spans="1:4">
      <c r="A11" t="str">
        <f>Reliability!Q2</f>
        <v>2019-2023</v>
      </c>
      <c r="B11" s="15">
        <f>Reliability!I9</f>
        <v>0.108</v>
      </c>
      <c r="C11" s="5">
        <f>Reliability!M9</f>
        <v>9.1999999999999998E-2</v>
      </c>
      <c r="D11" s="5">
        <f>Reliability!L9</f>
        <v>0.124</v>
      </c>
    </row>
    <row r="12" spans="1:4">
      <c r="B12" s="2"/>
      <c r="C12" s="2"/>
      <c r="D12" s="2"/>
    </row>
    <row r="13" spans="1:4">
      <c r="B13" s="2"/>
      <c r="C13" s="2"/>
      <c r="D13" s="2"/>
    </row>
    <row r="14" spans="1:4">
      <c r="B14" s="2"/>
      <c r="C14" s="2"/>
      <c r="D14" s="2"/>
    </row>
    <row r="15" spans="1:4">
      <c r="B15" s="2"/>
      <c r="C15" s="2"/>
      <c r="D15" s="2"/>
    </row>
    <row r="16" spans="1:4">
      <c r="B16" s="2"/>
      <c r="C16" s="2"/>
      <c r="D16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3"/>
  <sheetViews>
    <sheetView zoomScaleNormal="100" workbookViewId="0">
      <selection activeCell="A33" sqref="A33"/>
    </sheetView>
  </sheetViews>
  <sheetFormatPr defaultRowHeight="14.25"/>
  <cols>
    <col min="1" max="1" width="14.25" customWidth="1"/>
    <col min="14" max="14" width="12.375" customWidth="1"/>
  </cols>
  <sheetData>
    <row r="1" spans="2:19" ht="13.9" customHeight="1">
      <c r="B1" s="77" t="s">
        <v>30</v>
      </c>
      <c r="C1" s="77"/>
      <c r="D1" s="77"/>
      <c r="E1" s="61" t="s">
        <v>31</v>
      </c>
      <c r="F1" s="61"/>
      <c r="G1" s="61"/>
      <c r="H1" s="61"/>
      <c r="I1" s="61"/>
      <c r="J1" s="61"/>
    </row>
    <row r="2" spans="2:19" ht="13.9" customHeight="1">
      <c r="B2" s="16"/>
      <c r="C2" s="17"/>
      <c r="D2" s="18"/>
      <c r="E2" s="61" t="s">
        <v>32</v>
      </c>
      <c r="F2" s="61"/>
      <c r="G2" s="61" t="s">
        <v>33</v>
      </c>
      <c r="H2" s="61"/>
      <c r="I2" s="61" t="s">
        <v>34</v>
      </c>
      <c r="J2" s="61"/>
      <c r="Q2" t="s">
        <v>70</v>
      </c>
    </row>
    <row r="3" spans="2:19" ht="25.5">
      <c r="B3" s="19"/>
      <c r="C3" s="20"/>
      <c r="D3" s="21"/>
      <c r="E3" s="61" t="s">
        <v>35</v>
      </c>
      <c r="F3" s="58" t="s">
        <v>36</v>
      </c>
      <c r="G3" s="58" t="s">
        <v>35</v>
      </c>
      <c r="H3" s="58" t="s">
        <v>36</v>
      </c>
      <c r="I3" s="58" t="s">
        <v>35</v>
      </c>
      <c r="J3" s="58" t="s">
        <v>36</v>
      </c>
      <c r="L3" s="16" t="s">
        <v>60</v>
      </c>
      <c r="M3" s="16" t="s">
        <v>61</v>
      </c>
    </row>
    <row r="4" spans="2:19" ht="15" customHeight="1">
      <c r="B4" s="75" t="s">
        <v>37</v>
      </c>
      <c r="C4" s="75"/>
      <c r="D4" s="75"/>
      <c r="E4" s="69">
        <v>1281739</v>
      </c>
      <c r="F4" s="59">
        <v>730</v>
      </c>
      <c r="G4" s="59">
        <v>140926</v>
      </c>
      <c r="H4" s="59">
        <v>6636</v>
      </c>
      <c r="I4" s="55">
        <v>0.11</v>
      </c>
      <c r="J4" s="58">
        <v>0.5</v>
      </c>
      <c r="K4" s="64">
        <f t="shared" ref="K4" si="0">J4/100</f>
        <v>5.0000000000000001E-3</v>
      </c>
      <c r="L4" s="2">
        <f t="shared" ref="L4" si="1">I4+K4</f>
        <v>0.115</v>
      </c>
      <c r="M4" s="2">
        <f t="shared" ref="M4" si="2">I4-K4</f>
        <v>0.105</v>
      </c>
      <c r="Q4" s="63">
        <f>I4</f>
        <v>0.11</v>
      </c>
      <c r="R4" s="2">
        <f>L4</f>
        <v>0.115</v>
      </c>
      <c r="S4" s="2">
        <f>M4</f>
        <v>0.105</v>
      </c>
    </row>
    <row r="5" spans="2:19">
      <c r="B5" s="75" t="s">
        <v>19</v>
      </c>
      <c r="C5" s="75"/>
      <c r="D5" s="75"/>
      <c r="E5" s="62" t="s">
        <v>20</v>
      </c>
      <c r="F5" s="58" t="s">
        <v>20</v>
      </c>
      <c r="G5" s="58" t="s">
        <v>20</v>
      </c>
      <c r="H5" s="58" t="s">
        <v>20</v>
      </c>
      <c r="I5" s="58"/>
      <c r="J5" s="58" t="s">
        <v>20</v>
      </c>
      <c r="K5" s="64"/>
      <c r="L5" s="2"/>
      <c r="M5" s="2"/>
    </row>
    <row r="6" spans="2:19">
      <c r="B6" s="75" t="s">
        <v>21</v>
      </c>
      <c r="C6" s="75"/>
      <c r="D6" s="75"/>
      <c r="E6" s="59">
        <v>768502</v>
      </c>
      <c r="F6" s="59">
        <v>6263</v>
      </c>
      <c r="G6" s="59">
        <v>72338</v>
      </c>
      <c r="H6" s="59">
        <v>4786</v>
      </c>
      <c r="I6" s="55">
        <v>9.4E-2</v>
      </c>
      <c r="J6" s="58">
        <v>0.6</v>
      </c>
      <c r="K6" s="64">
        <f>J6/100</f>
        <v>6.0000000000000001E-3</v>
      </c>
      <c r="L6" s="2">
        <f>I6+K6</f>
        <v>0.1</v>
      </c>
      <c r="M6" s="2">
        <f>I6-K6</f>
        <v>8.7999999999999995E-2</v>
      </c>
    </row>
    <row r="7" spans="2:19">
      <c r="B7" s="76" t="s">
        <v>22</v>
      </c>
      <c r="C7" s="76"/>
      <c r="D7" s="76"/>
      <c r="E7" s="65">
        <v>102156</v>
      </c>
      <c r="F7" s="65">
        <v>2341</v>
      </c>
      <c r="G7" s="65">
        <v>15882</v>
      </c>
      <c r="H7" s="65">
        <v>1848</v>
      </c>
      <c r="I7" s="68">
        <v>0.155</v>
      </c>
      <c r="J7" s="60">
        <v>1.7</v>
      </c>
      <c r="K7" s="66">
        <f t="shared" ref="K7:K15" si="3">J7/100</f>
        <v>1.7000000000000001E-2</v>
      </c>
      <c r="L7" s="67">
        <f t="shared" ref="L7:L15" si="4">I7+K7</f>
        <v>0.17199999999999999</v>
      </c>
      <c r="M7" s="67">
        <f t="shared" ref="M7:M15" si="5">I7-K7</f>
        <v>0.13800000000000001</v>
      </c>
      <c r="Q7">
        <f>I7</f>
        <v>0.155</v>
      </c>
      <c r="R7">
        <f>L7</f>
        <v>0.17199999999999999</v>
      </c>
      <c r="S7">
        <f>M7</f>
        <v>0.13800000000000001</v>
      </c>
    </row>
    <row r="8" spans="2:19">
      <c r="B8" s="75" t="s">
        <v>23</v>
      </c>
      <c r="C8" s="75"/>
      <c r="D8" s="75"/>
      <c r="E8" s="59">
        <v>8988</v>
      </c>
      <c r="F8" s="58">
        <v>1230</v>
      </c>
      <c r="G8" s="58">
        <v>1755</v>
      </c>
      <c r="H8" s="58">
        <v>621</v>
      </c>
      <c r="I8" s="55">
        <v>0.19500000000000001</v>
      </c>
      <c r="J8" s="58">
        <v>6</v>
      </c>
      <c r="K8" s="64">
        <f t="shared" si="3"/>
        <v>0.06</v>
      </c>
      <c r="L8" s="2">
        <f t="shared" si="4"/>
        <v>0.255</v>
      </c>
      <c r="M8" s="2">
        <f t="shared" si="5"/>
        <v>0.13500000000000001</v>
      </c>
    </row>
    <row r="9" spans="2:19">
      <c r="B9" s="76" t="s">
        <v>24</v>
      </c>
      <c r="C9" s="76"/>
      <c r="D9" s="76"/>
      <c r="E9" s="65">
        <v>96719</v>
      </c>
      <c r="F9" s="65">
        <v>1640</v>
      </c>
      <c r="G9" s="65">
        <v>10441</v>
      </c>
      <c r="H9" s="60">
        <v>1523</v>
      </c>
      <c r="I9" s="68">
        <v>0.108</v>
      </c>
      <c r="J9" s="60">
        <v>1.6</v>
      </c>
      <c r="K9" s="66">
        <f t="shared" si="3"/>
        <v>1.6E-2</v>
      </c>
      <c r="L9" s="67">
        <f t="shared" si="4"/>
        <v>0.124</v>
      </c>
      <c r="M9" s="67">
        <f t="shared" si="5"/>
        <v>9.1999999999999998E-2</v>
      </c>
      <c r="Q9">
        <f>I9</f>
        <v>0.108</v>
      </c>
      <c r="R9">
        <f>L9</f>
        <v>0.124</v>
      </c>
      <c r="S9">
        <f>M9</f>
        <v>9.1999999999999998E-2</v>
      </c>
    </row>
    <row r="10" spans="2:19">
      <c r="B10" s="75" t="s">
        <v>25</v>
      </c>
      <c r="C10" s="75"/>
      <c r="D10" s="75"/>
      <c r="E10" s="58">
        <v>840</v>
      </c>
      <c r="F10" s="58">
        <v>246</v>
      </c>
      <c r="G10" s="58">
        <v>332</v>
      </c>
      <c r="H10" s="58">
        <v>210</v>
      </c>
      <c r="I10" s="55">
        <v>0.39500000000000002</v>
      </c>
      <c r="J10" s="58">
        <v>18.5</v>
      </c>
      <c r="K10" s="64">
        <f>J10/100</f>
        <v>0.185</v>
      </c>
      <c r="L10" s="2">
        <f t="shared" si="4"/>
        <v>0.58000000000000007</v>
      </c>
      <c r="M10" s="2">
        <f t="shared" si="5"/>
        <v>0.21000000000000002</v>
      </c>
    </row>
    <row r="11" spans="2:19">
      <c r="B11" s="75" t="s">
        <v>26</v>
      </c>
      <c r="C11" s="75"/>
      <c r="D11" s="75"/>
      <c r="E11" s="59">
        <v>103077</v>
      </c>
      <c r="F11" s="59">
        <v>5437</v>
      </c>
      <c r="G11" s="59">
        <v>16969</v>
      </c>
      <c r="H11" s="59">
        <v>2500</v>
      </c>
      <c r="I11" s="55">
        <v>0.16500000000000001</v>
      </c>
      <c r="J11" s="58">
        <v>2.2999999999999998</v>
      </c>
      <c r="K11" s="64">
        <f t="shared" si="3"/>
        <v>2.3E-2</v>
      </c>
      <c r="L11" s="2">
        <f t="shared" si="4"/>
        <v>0.188</v>
      </c>
      <c r="M11" s="2">
        <f t="shared" si="5"/>
        <v>0.14200000000000002</v>
      </c>
    </row>
    <row r="12" spans="2:19">
      <c r="B12" s="75" t="s">
        <v>27</v>
      </c>
      <c r="C12" s="75"/>
      <c r="D12" s="75"/>
      <c r="E12" s="59">
        <v>201457</v>
      </c>
      <c r="F12" s="59">
        <v>6458</v>
      </c>
      <c r="G12" s="59">
        <v>23209</v>
      </c>
      <c r="H12" s="58">
        <v>2988</v>
      </c>
      <c r="I12" s="55">
        <v>0.115</v>
      </c>
      <c r="J12" s="58">
        <v>1.4</v>
      </c>
      <c r="K12" s="64">
        <f t="shared" si="3"/>
        <v>1.3999999999999999E-2</v>
      </c>
      <c r="L12" s="2">
        <f t="shared" si="4"/>
        <v>0.129</v>
      </c>
      <c r="M12" s="2">
        <f t="shared" si="5"/>
        <v>0.10100000000000001</v>
      </c>
    </row>
    <row r="13" spans="2:19">
      <c r="B13" s="75" t="s">
        <v>20</v>
      </c>
      <c r="C13" s="75"/>
      <c r="D13" s="75"/>
      <c r="E13" s="65">
        <v>417554</v>
      </c>
      <c r="F13" s="60">
        <v>739</v>
      </c>
      <c r="G13" s="65">
        <v>67222</v>
      </c>
      <c r="H13" s="65">
        <v>5022</v>
      </c>
      <c r="I13" s="68">
        <v>0.161</v>
      </c>
      <c r="J13" s="60">
        <v>1.2</v>
      </c>
      <c r="K13" s="64"/>
      <c r="L13" s="2"/>
      <c r="M13" s="2"/>
    </row>
    <row r="14" spans="2:19">
      <c r="B14" s="76" t="s">
        <v>28</v>
      </c>
      <c r="C14" s="76"/>
      <c r="D14" s="76"/>
      <c r="E14" s="65">
        <v>417554</v>
      </c>
      <c r="F14" s="60">
        <v>739</v>
      </c>
      <c r="G14" s="65">
        <v>67222</v>
      </c>
      <c r="H14" s="65">
        <v>5022</v>
      </c>
      <c r="I14" s="68">
        <v>0.161</v>
      </c>
      <c r="J14" s="60">
        <v>1.2</v>
      </c>
      <c r="K14" s="66">
        <f t="shared" si="3"/>
        <v>1.2E-2</v>
      </c>
      <c r="L14" s="67">
        <f t="shared" si="4"/>
        <v>0.17300000000000001</v>
      </c>
      <c r="M14" s="67">
        <f t="shared" si="5"/>
        <v>0.14899999999999999</v>
      </c>
      <c r="Q14">
        <f>I14</f>
        <v>0.161</v>
      </c>
      <c r="R14">
        <f>L14</f>
        <v>0.17300000000000001</v>
      </c>
      <c r="S14">
        <f>M14</f>
        <v>0.14899999999999999</v>
      </c>
    </row>
    <row r="15" spans="2:19">
      <c r="B15" s="76" t="s">
        <v>29</v>
      </c>
      <c r="C15" s="76"/>
      <c r="D15" s="76"/>
      <c r="E15" s="65">
        <v>614089</v>
      </c>
      <c r="F15" s="65">
        <v>1693</v>
      </c>
      <c r="G15" s="65">
        <v>44125</v>
      </c>
      <c r="H15" s="65">
        <v>3252</v>
      </c>
      <c r="I15" s="68">
        <v>7.1999999999999995E-2</v>
      </c>
      <c r="J15" s="60">
        <v>0.5</v>
      </c>
      <c r="K15" s="66">
        <f t="shared" si="3"/>
        <v>5.0000000000000001E-3</v>
      </c>
      <c r="L15" s="67">
        <f t="shared" si="4"/>
        <v>7.6999999999999999E-2</v>
      </c>
      <c r="M15" s="67">
        <f t="shared" si="5"/>
        <v>6.699999999999999E-2</v>
      </c>
      <c r="Q15">
        <f>I15</f>
        <v>7.1999999999999995E-2</v>
      </c>
      <c r="R15">
        <f>L15</f>
        <v>7.6999999999999999E-2</v>
      </c>
      <c r="S15">
        <f>M15</f>
        <v>6.699999999999999E-2</v>
      </c>
    </row>
    <row r="17" spans="1:16">
      <c r="K17" s="63"/>
    </row>
    <row r="19" spans="1:16" s="22" customFormat="1" ht="11.25">
      <c r="B19" s="23"/>
      <c r="C19" s="23"/>
      <c r="E19" s="24"/>
      <c r="F19" s="25"/>
      <c r="G19" s="26"/>
      <c r="H19" s="26"/>
      <c r="I19" s="26"/>
      <c r="J19" s="26"/>
      <c r="K19" s="26"/>
      <c r="L19" s="25"/>
      <c r="M19" s="26"/>
      <c r="N19" s="27"/>
      <c r="P19" s="28" t="s">
        <v>38</v>
      </c>
    </row>
    <row r="20" spans="1:16" s="29" customFormat="1" ht="31.5">
      <c r="C20" s="30"/>
      <c r="E20" s="82" t="s">
        <v>36</v>
      </c>
      <c r="F20" s="83"/>
      <c r="G20" s="82" t="s">
        <v>39</v>
      </c>
      <c r="H20" s="84"/>
      <c r="I20" s="84"/>
      <c r="J20" s="84"/>
      <c r="K20" s="84"/>
      <c r="L20" s="83"/>
      <c r="M20" s="31" t="s">
        <v>40</v>
      </c>
      <c r="N20" s="31" t="s">
        <v>41</v>
      </c>
    </row>
    <row r="21" spans="1:16" s="29" customFormat="1" ht="17.25">
      <c r="E21" s="85" t="s">
        <v>42</v>
      </c>
      <c r="F21" s="87" t="s">
        <v>43</v>
      </c>
      <c r="G21" s="85" t="s">
        <v>44</v>
      </c>
      <c r="H21" s="78"/>
      <c r="I21" s="89" t="s">
        <v>45</v>
      </c>
      <c r="J21" s="90"/>
      <c r="K21" s="78" t="s">
        <v>46</v>
      </c>
      <c r="L21" s="91"/>
      <c r="M21" s="78" t="s">
        <v>47</v>
      </c>
      <c r="N21" s="80" t="s">
        <v>48</v>
      </c>
    </row>
    <row r="22" spans="1:16" s="29" customFormat="1" ht="27.75">
      <c r="A22" s="29" t="s">
        <v>49</v>
      </c>
      <c r="B22" s="29" t="s">
        <v>35</v>
      </c>
      <c r="C22" s="29" t="s">
        <v>50</v>
      </c>
      <c r="E22" s="86"/>
      <c r="F22" s="88"/>
      <c r="G22" s="32" t="s">
        <v>51</v>
      </c>
      <c r="H22" s="32" t="s">
        <v>52</v>
      </c>
      <c r="I22" s="33" t="s">
        <v>51</v>
      </c>
      <c r="J22" s="34" t="s">
        <v>52</v>
      </c>
      <c r="K22" s="32" t="s">
        <v>51</v>
      </c>
      <c r="L22" s="35" t="s">
        <v>52</v>
      </c>
      <c r="M22" s="79"/>
      <c r="N22" s="81"/>
    </row>
    <row r="23" spans="1:16" s="29" customFormat="1" ht="15.75">
      <c r="A23" s="36" t="s">
        <v>53</v>
      </c>
      <c r="B23" s="36" t="s">
        <v>54</v>
      </c>
      <c r="C23" s="36" t="s">
        <v>55</v>
      </c>
      <c r="D23" s="36"/>
      <c r="E23" s="37">
        <f t="shared" ref="E23:E28" si="6">(1.96/1.645)*C23</f>
        <v>6313.7021276595742</v>
      </c>
      <c r="F23" s="38">
        <f t="shared" ref="F23:F28" si="7">(2.576/1.645)*C23</f>
        <v>8298.0085106382976</v>
      </c>
      <c r="G23" s="39">
        <f t="shared" ref="G23:G28" si="8">B23-C23</f>
        <v>388954</v>
      </c>
      <c r="H23" s="39">
        <f t="shared" ref="H23:H28" si="9">B23+C23</f>
        <v>399552</v>
      </c>
      <c r="I23" s="40">
        <f t="shared" ref="I23:I28" si="10">B23-E23</f>
        <v>387939.29787234042</v>
      </c>
      <c r="J23" s="41">
        <f t="shared" ref="J23:J28" si="11">B23+E23</f>
        <v>400566.70212765958</v>
      </c>
      <c r="K23" s="39">
        <f t="shared" ref="K23:K28" si="12">B23-F23</f>
        <v>385954.99148936168</v>
      </c>
      <c r="L23" s="42">
        <f t="shared" ref="L23:L28" si="13">B23+F23</f>
        <v>402551.00851063832</v>
      </c>
      <c r="M23" s="43">
        <f t="shared" ref="M23:M28" si="14">C23/1.645</f>
        <v>3221.2765957446809</v>
      </c>
      <c r="N23" s="44">
        <f t="shared" ref="N23:N28" si="15">(M23/B23)</f>
        <v>8.1705823310023792E-3</v>
      </c>
    </row>
    <row r="24" spans="1:16" s="29" customFormat="1" ht="15.75">
      <c r="A24" s="54" t="s">
        <v>5</v>
      </c>
      <c r="B24" s="54">
        <f>G9</f>
        <v>10441</v>
      </c>
      <c r="C24" s="54">
        <f>H9</f>
        <v>1523</v>
      </c>
      <c r="D24" s="45"/>
      <c r="E24" s="46">
        <f t="shared" si="6"/>
        <v>1814.6382978723404</v>
      </c>
      <c r="F24" s="47">
        <f t="shared" si="7"/>
        <v>2384.9531914893619</v>
      </c>
      <c r="G24" s="48">
        <f t="shared" si="8"/>
        <v>8918</v>
      </c>
      <c r="H24" s="48">
        <f t="shared" si="9"/>
        <v>11964</v>
      </c>
      <c r="I24" s="49">
        <f t="shared" si="10"/>
        <v>8626.3617021276586</v>
      </c>
      <c r="J24" s="50">
        <f t="shared" si="11"/>
        <v>12255.638297872341</v>
      </c>
      <c r="K24" s="48">
        <f t="shared" si="12"/>
        <v>8056.0468085106386</v>
      </c>
      <c r="L24" s="51">
        <f t="shared" si="13"/>
        <v>12825.953191489361</v>
      </c>
      <c r="M24" s="52">
        <f>C24/1.645</f>
        <v>925.83586626139811</v>
      </c>
      <c r="N24" s="53">
        <f t="shared" si="15"/>
        <v>8.8673102792969846E-2</v>
      </c>
    </row>
    <row r="25" spans="1:16" s="29" customFormat="1" ht="15.75">
      <c r="A25" s="54" t="s">
        <v>4</v>
      </c>
      <c r="B25" s="54">
        <f>G7</f>
        <v>15882</v>
      </c>
      <c r="C25" s="54">
        <f>H7</f>
        <v>1848</v>
      </c>
      <c r="D25" s="45"/>
      <c r="E25" s="46">
        <f t="shared" si="6"/>
        <v>2201.872340425532</v>
      </c>
      <c r="F25" s="47">
        <f t="shared" si="7"/>
        <v>2893.8893617021276</v>
      </c>
      <c r="G25" s="48">
        <f t="shared" si="8"/>
        <v>14034</v>
      </c>
      <c r="H25" s="48">
        <f t="shared" si="9"/>
        <v>17730</v>
      </c>
      <c r="I25" s="49">
        <f t="shared" si="10"/>
        <v>13680.127659574468</v>
      </c>
      <c r="J25" s="50">
        <f t="shared" si="11"/>
        <v>18083.872340425532</v>
      </c>
      <c r="K25" s="48">
        <f t="shared" si="12"/>
        <v>12988.110638297872</v>
      </c>
      <c r="L25" s="51">
        <f t="shared" si="13"/>
        <v>18775.889361702128</v>
      </c>
      <c r="M25" s="52">
        <f t="shared" si="14"/>
        <v>1123.4042553191489</v>
      </c>
      <c r="N25" s="53">
        <f t="shared" si="15"/>
        <v>7.0734432396370034E-2</v>
      </c>
    </row>
    <row r="26" spans="1:16" s="29" customFormat="1" ht="15.75">
      <c r="A26" s="54" t="s">
        <v>2</v>
      </c>
      <c r="B26" s="54">
        <f>G14</f>
        <v>67222</v>
      </c>
      <c r="C26" s="54">
        <f>H14</f>
        <v>5022</v>
      </c>
      <c r="D26" s="45"/>
      <c r="E26" s="46">
        <f t="shared" si="6"/>
        <v>5983.6595744680844</v>
      </c>
      <c r="F26" s="47">
        <f t="shared" si="7"/>
        <v>7864.2382978723408</v>
      </c>
      <c r="G26" s="48">
        <f t="shared" si="8"/>
        <v>62200</v>
      </c>
      <c r="H26" s="48">
        <f t="shared" si="9"/>
        <v>72244</v>
      </c>
      <c r="I26" s="49">
        <f t="shared" si="10"/>
        <v>61238.340425531918</v>
      </c>
      <c r="J26" s="50">
        <f t="shared" si="11"/>
        <v>73205.659574468082</v>
      </c>
      <c r="K26" s="48">
        <f t="shared" si="12"/>
        <v>59357.76170212766</v>
      </c>
      <c r="L26" s="51">
        <f t="shared" si="13"/>
        <v>75086.238297872347</v>
      </c>
      <c r="M26" s="52">
        <f t="shared" si="14"/>
        <v>3052.8875379939209</v>
      </c>
      <c r="N26" s="53">
        <f t="shared" si="15"/>
        <v>4.5415006069351116E-2</v>
      </c>
    </row>
    <row r="27" spans="1:16" s="29" customFormat="1" ht="15.75">
      <c r="A27" s="54" t="s">
        <v>56</v>
      </c>
      <c r="B27" s="54">
        <f>G15</f>
        <v>44125</v>
      </c>
      <c r="C27" s="54">
        <f>H15</f>
        <v>3252</v>
      </c>
      <c r="D27" s="45"/>
      <c r="E27" s="46">
        <f t="shared" si="6"/>
        <v>3874.7234042553191</v>
      </c>
      <c r="F27" s="47">
        <f t="shared" si="7"/>
        <v>5092.4936170212768</v>
      </c>
      <c r="G27" s="48">
        <f t="shared" si="8"/>
        <v>40873</v>
      </c>
      <c r="H27" s="48">
        <f t="shared" si="9"/>
        <v>47377</v>
      </c>
      <c r="I27" s="49">
        <f t="shared" si="10"/>
        <v>40250.276595744683</v>
      </c>
      <c r="J27" s="50">
        <f t="shared" si="11"/>
        <v>47999.723404255317</v>
      </c>
      <c r="K27" s="48">
        <f t="shared" si="12"/>
        <v>39032.506382978725</v>
      </c>
      <c r="L27" s="51">
        <f t="shared" si="13"/>
        <v>49217.493617021275</v>
      </c>
      <c r="M27" s="52">
        <f t="shared" si="14"/>
        <v>1976.8996960486322</v>
      </c>
      <c r="N27" s="53">
        <f t="shared" si="15"/>
        <v>4.4802259400535574E-2</v>
      </c>
    </row>
    <row r="28" spans="1:16" s="29" customFormat="1" ht="15.75">
      <c r="A28" s="54"/>
      <c r="B28" s="54"/>
      <c r="C28" s="54"/>
      <c r="D28" s="45"/>
      <c r="E28" s="46">
        <f t="shared" si="6"/>
        <v>0</v>
      </c>
      <c r="F28" s="47">
        <f t="shared" si="7"/>
        <v>0</v>
      </c>
      <c r="G28" s="48">
        <f t="shared" si="8"/>
        <v>0</v>
      </c>
      <c r="H28" s="48">
        <f t="shared" si="9"/>
        <v>0</v>
      </c>
      <c r="I28" s="49">
        <f t="shared" si="10"/>
        <v>0</v>
      </c>
      <c r="J28" s="50">
        <f t="shared" si="11"/>
        <v>0</v>
      </c>
      <c r="K28" s="48">
        <f t="shared" si="12"/>
        <v>0</v>
      </c>
      <c r="L28" s="51">
        <f t="shared" si="13"/>
        <v>0</v>
      </c>
      <c r="M28" s="52">
        <f t="shared" si="14"/>
        <v>0</v>
      </c>
      <c r="N28" s="53" t="e">
        <f t="shared" si="15"/>
        <v>#DIV/0!</v>
      </c>
    </row>
    <row r="33" spans="1:1" ht="15">
      <c r="A33" t="s">
        <v>71</v>
      </c>
    </row>
  </sheetData>
  <mergeCells count="22">
    <mergeCell ref="B4:D4"/>
    <mergeCell ref="B1:D1"/>
    <mergeCell ref="M21:M22"/>
    <mergeCell ref="N21:N22"/>
    <mergeCell ref="E20:F20"/>
    <mergeCell ref="G20:L20"/>
    <mergeCell ref="E21:E22"/>
    <mergeCell ref="F21:F22"/>
    <mergeCell ref="G21:H21"/>
    <mergeCell ref="I21:J21"/>
    <mergeCell ref="K21:L21"/>
    <mergeCell ref="B10:D10"/>
    <mergeCell ref="B14:D14"/>
    <mergeCell ref="B15:D15"/>
    <mergeCell ref="B11:D11"/>
    <mergeCell ref="B12:D12"/>
    <mergeCell ref="B13:D13"/>
    <mergeCell ref="B5:D5"/>
    <mergeCell ref="B6:D6"/>
    <mergeCell ref="B7:D7"/>
    <mergeCell ref="B8:D8"/>
    <mergeCell ref="B9:D9"/>
  </mergeCells>
  <conditionalFormatting sqref="N23:N28">
    <cfRule type="cellIs" dxfId="0" priority="1" operator="greaterThan">
      <formula>0.15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Estimates</vt:lpstr>
      <vt:lpstr>Margin of Error Data</vt:lpstr>
      <vt:lpstr>Reliability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cp:lastPrinted>2016-09-15T17:19:50Z</cp:lastPrinted>
  <dcterms:created xsi:type="dcterms:W3CDTF">2013-12-11T21:06:04Z</dcterms:created>
  <dcterms:modified xsi:type="dcterms:W3CDTF">2025-07-11T17:16:44Z</dcterms:modified>
</cp:coreProperties>
</file>