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employment\For web\"/>
    </mc:Choice>
  </mc:AlternateContent>
  <xr:revisionPtr revIDLastSave="0" documentId="13_ncr:1_{38F1B4F1-A0B8-4621-9167-5C6B2DA76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verview" sheetId="1" r:id="rId1"/>
    <sheet name="Estimates" sheetId="3" r:id="rId2"/>
    <sheet name="2023 MOE" sheetId="8" r:id="rId3"/>
    <sheet name="2022 MOE" sheetId="6" r:id="rId4"/>
    <sheet name="2021 MOE" sheetId="7" r:id="rId5"/>
    <sheet name="2019 MOE" sheetId="2" r:id="rId6"/>
    <sheet name="2016 MOE" sheetId="4" r:id="rId7"/>
    <sheet name="2015 MOE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B90" i="8"/>
  <c r="P86" i="8" s="1"/>
  <c r="J96" i="8" l="1"/>
  <c r="J111" i="8" l="1"/>
  <c r="P110" i="8"/>
  <c r="Q110" i="8" s="1"/>
  <c r="R115" i="8" s="1"/>
  <c r="O110" i="8"/>
  <c r="P109" i="8"/>
  <c r="O109" i="8"/>
  <c r="O108" i="8" s="1"/>
  <c r="J108" i="8"/>
  <c r="P107" i="8"/>
  <c r="O107" i="8"/>
  <c r="O105" i="8" s="1"/>
  <c r="P106" i="8"/>
  <c r="Q106" i="8" s="1"/>
  <c r="Q114" i="8" s="1"/>
  <c r="O106" i="8"/>
  <c r="F106" i="8"/>
  <c r="J105" i="8"/>
  <c r="J114" i="8" s="1"/>
  <c r="P104" i="8"/>
  <c r="O104" i="8"/>
  <c r="H104" i="8"/>
  <c r="F104" i="8"/>
  <c r="D104" i="8"/>
  <c r="B104" i="8"/>
  <c r="P103" i="8"/>
  <c r="Q103" i="8" s="1"/>
  <c r="P114" i="8" s="1"/>
  <c r="O103" i="8"/>
  <c r="H103" i="8"/>
  <c r="H112" i="8" s="1"/>
  <c r="F103" i="8"/>
  <c r="F112" i="8" s="1"/>
  <c r="D103" i="8"/>
  <c r="B103" i="8"/>
  <c r="H102" i="8"/>
  <c r="F102" i="8"/>
  <c r="D102" i="8"/>
  <c r="B102" i="8"/>
  <c r="P101" i="8"/>
  <c r="Q101" i="8" s="1"/>
  <c r="O115" i="8" s="1"/>
  <c r="O101" i="8"/>
  <c r="H101" i="8"/>
  <c r="H107" i="8" s="1"/>
  <c r="F101" i="8"/>
  <c r="F110" i="8" s="1"/>
  <c r="D101" i="8"/>
  <c r="D110" i="8" s="1"/>
  <c r="B101" i="8"/>
  <c r="P100" i="8"/>
  <c r="P99" i="8" s="1"/>
  <c r="O100" i="8"/>
  <c r="H100" i="8"/>
  <c r="F100" i="8"/>
  <c r="D100" i="8"/>
  <c r="D109" i="8" s="1"/>
  <c r="B100" i="8"/>
  <c r="O99" i="8"/>
  <c r="H99" i="8"/>
  <c r="F99" i="8"/>
  <c r="F108" i="8" s="1"/>
  <c r="D99" i="8"/>
  <c r="B99" i="8"/>
  <c r="B105" i="8" s="1"/>
  <c r="H95" i="8"/>
  <c r="F95" i="8"/>
  <c r="D95" i="8"/>
  <c r="B95" i="8"/>
  <c r="H94" i="8"/>
  <c r="F94" i="8"/>
  <c r="D94" i="8"/>
  <c r="B94" i="8"/>
  <c r="H93" i="8"/>
  <c r="F93" i="8"/>
  <c r="R90" i="8" s="1"/>
  <c r="D93" i="8"/>
  <c r="O90" i="8" s="1"/>
  <c r="B93" i="8"/>
  <c r="R92" i="8"/>
  <c r="H92" i="8"/>
  <c r="H98" i="8" s="1"/>
  <c r="F92" i="8"/>
  <c r="D92" i="8"/>
  <c r="B92" i="8"/>
  <c r="R91" i="8"/>
  <c r="H91" i="8"/>
  <c r="F91" i="8"/>
  <c r="F109" i="8" s="1"/>
  <c r="D91" i="8"/>
  <c r="B91" i="8"/>
  <c r="Q90" i="8"/>
  <c r="H90" i="8"/>
  <c r="H96" i="8" s="1"/>
  <c r="F90" i="8"/>
  <c r="F96" i="8" s="1"/>
  <c r="D90" i="8"/>
  <c r="D96" i="8" s="1"/>
  <c r="R88" i="8"/>
  <c r="P66" i="8"/>
  <c r="O66" i="8"/>
  <c r="P64" i="8"/>
  <c r="O64" i="8"/>
  <c r="P62" i="8"/>
  <c r="O62" i="8"/>
  <c r="P60" i="8"/>
  <c r="O60" i="8"/>
  <c r="P42" i="8"/>
  <c r="O42" i="8"/>
  <c r="P40" i="8"/>
  <c r="O40" i="8"/>
  <c r="P38" i="8"/>
  <c r="O38" i="8"/>
  <c r="P36" i="8"/>
  <c r="O36" i="8"/>
  <c r="P29" i="8"/>
  <c r="N29" i="8"/>
  <c r="P19" i="8"/>
  <c r="O19" i="8"/>
  <c r="Q19" i="8" s="1"/>
  <c r="R24" i="8" s="1"/>
  <c r="P18" i="8"/>
  <c r="O18" i="8"/>
  <c r="O17" i="8" s="1"/>
  <c r="P16" i="8"/>
  <c r="Q16" i="8" s="1"/>
  <c r="Q24" i="8" s="1"/>
  <c r="O16" i="8"/>
  <c r="P15" i="8"/>
  <c r="P14" i="8" s="1"/>
  <c r="O15" i="8"/>
  <c r="P13" i="8"/>
  <c r="O13" i="8"/>
  <c r="P12" i="8"/>
  <c r="O12" i="8"/>
  <c r="O11" i="8" s="1"/>
  <c r="P10" i="8"/>
  <c r="O10" i="8"/>
  <c r="O8" i="8" s="1"/>
  <c r="P9" i="8"/>
  <c r="Q9" i="8" s="1"/>
  <c r="O23" i="8" s="1"/>
  <c r="O9" i="8"/>
  <c r="P87" i="7"/>
  <c r="Q29" i="8" l="1"/>
  <c r="H109" i="8"/>
  <c r="O14" i="8"/>
  <c r="Q14" i="8" s="1"/>
  <c r="Q22" i="8" s="1"/>
  <c r="Q88" i="8"/>
  <c r="H97" i="8"/>
  <c r="H108" i="8"/>
  <c r="H110" i="8"/>
  <c r="H111" i="8"/>
  <c r="Q107" i="8"/>
  <c r="Q115" i="8" s="1"/>
  <c r="H113" i="8"/>
  <c r="Q109" i="8"/>
  <c r="R114" i="8" s="1"/>
  <c r="F111" i="8"/>
  <c r="Q18" i="8"/>
  <c r="R23" i="8" s="1"/>
  <c r="F107" i="8"/>
  <c r="R96" i="8" s="1"/>
  <c r="R86" i="8"/>
  <c r="F98" i="8"/>
  <c r="F116" i="8" s="1"/>
  <c r="P17" i="8"/>
  <c r="Q17" i="8" s="1"/>
  <c r="R22" i="8" s="1"/>
  <c r="F97" i="8"/>
  <c r="F115" i="8" s="1"/>
  <c r="D107" i="8"/>
  <c r="D111" i="8"/>
  <c r="O87" i="8"/>
  <c r="Q10" i="8"/>
  <c r="O24" i="8" s="1"/>
  <c r="D106" i="8"/>
  <c r="D108" i="8"/>
  <c r="D112" i="8"/>
  <c r="O88" i="8"/>
  <c r="Q99" i="8"/>
  <c r="O113" i="8" s="1"/>
  <c r="D105" i="8"/>
  <c r="D114" i="8" s="1"/>
  <c r="P88" i="8"/>
  <c r="B112" i="8"/>
  <c r="B107" i="8"/>
  <c r="B116" i="8" s="1"/>
  <c r="B98" i="8"/>
  <c r="Q13" i="8"/>
  <c r="P24" i="8" s="1"/>
  <c r="R36" i="8"/>
  <c r="P90" i="8"/>
  <c r="B97" i="8"/>
  <c r="P102" i="8"/>
  <c r="P92" i="8"/>
  <c r="U36" i="8"/>
  <c r="O102" i="8"/>
  <c r="S36" i="8"/>
  <c r="B108" i="8"/>
  <c r="Q104" i="8"/>
  <c r="P115" i="8" s="1"/>
  <c r="R60" i="8"/>
  <c r="Q12" i="8"/>
  <c r="P23" i="8" s="1"/>
  <c r="S60" i="8"/>
  <c r="P87" i="8"/>
  <c r="B109" i="8"/>
  <c r="H116" i="8"/>
  <c r="P96" i="8"/>
  <c r="Q87" i="8"/>
  <c r="H105" i="8"/>
  <c r="V36" i="8"/>
  <c r="R87" i="8"/>
  <c r="Q96" i="8"/>
  <c r="P108" i="8"/>
  <c r="Q108" i="8" s="1"/>
  <c r="R113" i="8" s="1"/>
  <c r="B111" i="8"/>
  <c r="D98" i="8"/>
  <c r="O96" i="8" s="1"/>
  <c r="P8" i="8"/>
  <c r="Q8" i="8" s="1"/>
  <c r="O22" i="8" s="1"/>
  <c r="O86" i="8"/>
  <c r="O91" i="8"/>
  <c r="O92" i="8"/>
  <c r="B96" i="8"/>
  <c r="P94" i="8" s="1"/>
  <c r="B110" i="8"/>
  <c r="B113" i="8"/>
  <c r="Q100" i="8"/>
  <c r="O114" i="8" s="1"/>
  <c r="P11" i="8"/>
  <c r="Q11" i="8" s="1"/>
  <c r="P22" i="8" s="1"/>
  <c r="P91" i="8"/>
  <c r="P105" i="8"/>
  <c r="Q105" i="8" s="1"/>
  <c r="Q113" i="8" s="1"/>
  <c r="D113" i="8"/>
  <c r="F105" i="8"/>
  <c r="Q15" i="8"/>
  <c r="Q23" i="8" s="1"/>
  <c r="H106" i="8"/>
  <c r="Q86" i="8"/>
  <c r="Q91" i="8"/>
  <c r="Q92" i="8"/>
  <c r="D97" i="8"/>
  <c r="F113" i="8"/>
  <c r="B106" i="8"/>
  <c r="B112" i="7"/>
  <c r="J111" i="7"/>
  <c r="H111" i="7"/>
  <c r="P110" i="7"/>
  <c r="Q110" i="7" s="1"/>
  <c r="R115" i="7" s="1"/>
  <c r="O110" i="7"/>
  <c r="F110" i="7"/>
  <c r="P109" i="7"/>
  <c r="Q109" i="7" s="1"/>
  <c r="R114" i="7" s="1"/>
  <c r="O109" i="7"/>
  <c r="O108" i="7" s="1"/>
  <c r="D109" i="7"/>
  <c r="J108" i="7"/>
  <c r="P107" i="7"/>
  <c r="Q107" i="7" s="1"/>
  <c r="Q115" i="7" s="1"/>
  <c r="O107" i="7"/>
  <c r="O105" i="7" s="1"/>
  <c r="F107" i="7"/>
  <c r="R96" i="7" s="1"/>
  <c r="D107" i="7"/>
  <c r="O96" i="7" s="1"/>
  <c r="B107" i="7"/>
  <c r="P106" i="7"/>
  <c r="Q106" i="7" s="1"/>
  <c r="Q114" i="7" s="1"/>
  <c r="O106" i="7"/>
  <c r="D106" i="7"/>
  <c r="B106" i="7"/>
  <c r="J105" i="7"/>
  <c r="B105" i="7"/>
  <c r="Q104" i="7"/>
  <c r="P115" i="7" s="1"/>
  <c r="P104" i="7"/>
  <c r="O104" i="7"/>
  <c r="H104" i="7"/>
  <c r="F104" i="7"/>
  <c r="D104" i="7"/>
  <c r="D113" i="7" s="1"/>
  <c r="B104" i="7"/>
  <c r="P92" i="7" s="1"/>
  <c r="P103" i="7"/>
  <c r="Q103" i="7" s="1"/>
  <c r="P114" i="7" s="1"/>
  <c r="O103" i="7"/>
  <c r="H103" i="7"/>
  <c r="H112" i="7" s="1"/>
  <c r="F103" i="7"/>
  <c r="F112" i="7" s="1"/>
  <c r="D103" i="7"/>
  <c r="D112" i="7" s="1"/>
  <c r="B103" i="7"/>
  <c r="O102" i="7"/>
  <c r="H102" i="7"/>
  <c r="F102" i="7"/>
  <c r="F111" i="7" s="1"/>
  <c r="D102" i="7"/>
  <c r="D111" i="7" s="1"/>
  <c r="B102" i="7"/>
  <c r="B111" i="7" s="1"/>
  <c r="P101" i="7"/>
  <c r="Q101" i="7" s="1"/>
  <c r="O115" i="7" s="1"/>
  <c r="O101" i="7"/>
  <c r="H101" i="7"/>
  <c r="H107" i="7" s="1"/>
  <c r="F101" i="7"/>
  <c r="D101" i="7"/>
  <c r="D110" i="7" s="1"/>
  <c r="B101" i="7"/>
  <c r="B110" i="7" s="1"/>
  <c r="P100" i="7"/>
  <c r="Q100" i="7" s="1"/>
  <c r="O114" i="7" s="1"/>
  <c r="O100" i="7"/>
  <c r="O99" i="7" s="1"/>
  <c r="H100" i="7"/>
  <c r="H106" i="7" s="1"/>
  <c r="F100" i="7"/>
  <c r="R87" i="7" s="1"/>
  <c r="D100" i="7"/>
  <c r="B100" i="7"/>
  <c r="B109" i="7" s="1"/>
  <c r="H99" i="7"/>
  <c r="H105" i="7" s="1"/>
  <c r="F99" i="7"/>
  <c r="F108" i="7" s="1"/>
  <c r="D99" i="7"/>
  <c r="O86" i="7" s="1"/>
  <c r="B99" i="7"/>
  <c r="B108" i="7" s="1"/>
  <c r="D97" i="7"/>
  <c r="D115" i="7" s="1"/>
  <c r="J96" i="7"/>
  <c r="J114" i="7" s="1"/>
  <c r="H96" i="7"/>
  <c r="F96" i="7"/>
  <c r="H95" i="7"/>
  <c r="H113" i="7" s="1"/>
  <c r="F95" i="7"/>
  <c r="R92" i="7" s="1"/>
  <c r="D95" i="7"/>
  <c r="B95" i="7"/>
  <c r="H94" i="7"/>
  <c r="H97" i="7" s="1"/>
  <c r="F94" i="7"/>
  <c r="R91" i="7" s="1"/>
  <c r="D94" i="7"/>
  <c r="B94" i="7"/>
  <c r="H93" i="7"/>
  <c r="F93" i="7"/>
  <c r="D93" i="7"/>
  <c r="B93" i="7"/>
  <c r="P90" i="7" s="1"/>
  <c r="Q92" i="7"/>
  <c r="O92" i="7"/>
  <c r="H92" i="7"/>
  <c r="H98" i="7" s="1"/>
  <c r="F92" i="7"/>
  <c r="F98" i="7" s="1"/>
  <c r="F116" i="7" s="1"/>
  <c r="D92" i="7"/>
  <c r="D98" i="7" s="1"/>
  <c r="D116" i="7" s="1"/>
  <c r="B92" i="7"/>
  <c r="P88" i="7" s="1"/>
  <c r="Q91" i="7"/>
  <c r="P91" i="7"/>
  <c r="O91" i="7"/>
  <c r="H91" i="7"/>
  <c r="F91" i="7"/>
  <c r="D91" i="7"/>
  <c r="B91" i="7"/>
  <c r="B97" i="7" s="1"/>
  <c r="R90" i="7"/>
  <c r="Q90" i="7"/>
  <c r="O90" i="7"/>
  <c r="H90" i="7"/>
  <c r="F90" i="7"/>
  <c r="D90" i="7"/>
  <c r="D96" i="7" s="1"/>
  <c r="B90" i="7"/>
  <c r="P86" i="7" s="1"/>
  <c r="R88" i="7"/>
  <c r="Q88" i="7"/>
  <c r="O88" i="7"/>
  <c r="O87" i="7"/>
  <c r="R86" i="7"/>
  <c r="Q86" i="7"/>
  <c r="P66" i="7"/>
  <c r="O66" i="7"/>
  <c r="P64" i="7"/>
  <c r="O64" i="7"/>
  <c r="P62" i="7"/>
  <c r="O62" i="7"/>
  <c r="R60" i="7" s="1"/>
  <c r="P60" i="7"/>
  <c r="S60" i="7" s="1"/>
  <c r="O60" i="7"/>
  <c r="P42" i="7"/>
  <c r="O42" i="7"/>
  <c r="P40" i="7"/>
  <c r="O40" i="7"/>
  <c r="P38" i="7"/>
  <c r="O38" i="7"/>
  <c r="P36" i="7"/>
  <c r="V36" i="7" s="1"/>
  <c r="O36" i="7"/>
  <c r="U36" i="7" s="1"/>
  <c r="P29" i="7"/>
  <c r="Q29" i="7" s="1"/>
  <c r="N29" i="7"/>
  <c r="O24" i="7"/>
  <c r="R23" i="7"/>
  <c r="Q19" i="7"/>
  <c r="R24" i="7" s="1"/>
  <c r="P19" i="7"/>
  <c r="O19" i="7"/>
  <c r="Q18" i="7"/>
  <c r="P18" i="7"/>
  <c r="O18" i="7"/>
  <c r="P17" i="7"/>
  <c r="Q17" i="7" s="1"/>
  <c r="R22" i="7" s="1"/>
  <c r="O17" i="7"/>
  <c r="P16" i="7"/>
  <c r="Q16" i="7" s="1"/>
  <c r="Q24" i="7" s="1"/>
  <c r="O16" i="7"/>
  <c r="O14" i="7" s="1"/>
  <c r="P15" i="7"/>
  <c r="Q15" i="7" s="1"/>
  <c r="Q23" i="7" s="1"/>
  <c r="O15" i="7"/>
  <c r="P14" i="7"/>
  <c r="Q14" i="7" s="1"/>
  <c r="Q22" i="7" s="1"/>
  <c r="P13" i="7"/>
  <c r="Q13" i="7" s="1"/>
  <c r="P24" i="7" s="1"/>
  <c r="O13" i="7"/>
  <c r="P12" i="7"/>
  <c r="P11" i="7" s="1"/>
  <c r="O12" i="7"/>
  <c r="O11" i="7" s="1"/>
  <c r="Q10" i="7"/>
  <c r="P10" i="7"/>
  <c r="O10" i="7"/>
  <c r="P9" i="7"/>
  <c r="P8" i="7" s="1"/>
  <c r="O9" i="7"/>
  <c r="O8" i="7" s="1"/>
  <c r="F15" i="3"/>
  <c r="F9" i="3"/>
  <c r="F10" i="3"/>
  <c r="F11" i="3"/>
  <c r="F12" i="3"/>
  <c r="F13" i="3"/>
  <c r="F14" i="3"/>
  <c r="A17" i="3"/>
  <c r="E21" i="3"/>
  <c r="E20" i="3"/>
  <c r="E19" i="3"/>
  <c r="D21" i="3"/>
  <c r="D20" i="3"/>
  <c r="D19" i="3"/>
  <c r="C21" i="3"/>
  <c r="C20" i="3"/>
  <c r="C19" i="3"/>
  <c r="B21" i="3"/>
  <c r="B20" i="3"/>
  <c r="B19" i="3"/>
  <c r="B114" i="8" l="1"/>
  <c r="R95" i="8"/>
  <c r="D116" i="8"/>
  <c r="O95" i="8"/>
  <c r="O94" i="8"/>
  <c r="Q102" i="8"/>
  <c r="P113" i="8" s="1"/>
  <c r="H114" i="8"/>
  <c r="Q94" i="8"/>
  <c r="H115" i="8"/>
  <c r="Q95" i="8"/>
  <c r="D115" i="8"/>
  <c r="P95" i="8"/>
  <c r="B115" i="8"/>
  <c r="F114" i="8"/>
  <c r="R94" i="8"/>
  <c r="Q95" i="7"/>
  <c r="H115" i="7"/>
  <c r="B114" i="7"/>
  <c r="Q94" i="7"/>
  <c r="H114" i="7"/>
  <c r="B115" i="7"/>
  <c r="Q96" i="7"/>
  <c r="H116" i="7"/>
  <c r="Q11" i="7"/>
  <c r="P22" i="7" s="1"/>
  <c r="Q8" i="7"/>
  <c r="O22" i="7" s="1"/>
  <c r="H110" i="7"/>
  <c r="Q9" i="7"/>
  <c r="O23" i="7" s="1"/>
  <c r="O95" i="7"/>
  <c r="D105" i="7"/>
  <c r="Q12" i="7"/>
  <c r="P23" i="7" s="1"/>
  <c r="S36" i="7"/>
  <c r="P94" i="7"/>
  <c r="P95" i="7"/>
  <c r="B98" i="7"/>
  <c r="B116" i="7" s="1"/>
  <c r="F105" i="7"/>
  <c r="F106" i="7"/>
  <c r="D108" i="7"/>
  <c r="F113" i="7"/>
  <c r="F109" i="7"/>
  <c r="R36" i="7"/>
  <c r="H108" i="7"/>
  <c r="H109" i="7"/>
  <c r="Q87" i="7"/>
  <c r="P96" i="7"/>
  <c r="P99" i="7"/>
  <c r="Q99" i="7" s="1"/>
  <c r="O113" i="7" s="1"/>
  <c r="F97" i="7"/>
  <c r="P108" i="7"/>
  <c r="Q108" i="7" s="1"/>
  <c r="R113" i="7" s="1"/>
  <c r="P102" i="7"/>
  <c r="Q102" i="7" s="1"/>
  <c r="P113" i="7" s="1"/>
  <c r="B96" i="7"/>
  <c r="B113" i="7"/>
  <c r="P105" i="7"/>
  <c r="Q105" i="7" s="1"/>
  <c r="Q113" i="7" s="1"/>
  <c r="J111" i="6"/>
  <c r="P110" i="6"/>
  <c r="O110" i="6"/>
  <c r="P109" i="6"/>
  <c r="O109" i="6"/>
  <c r="J108" i="6"/>
  <c r="P107" i="6"/>
  <c r="O107" i="6"/>
  <c r="P106" i="6"/>
  <c r="O106" i="6"/>
  <c r="J105" i="6"/>
  <c r="P104" i="6"/>
  <c r="O104" i="6"/>
  <c r="H104" i="6"/>
  <c r="F104" i="6"/>
  <c r="D104" i="6"/>
  <c r="B104" i="6"/>
  <c r="P103" i="6"/>
  <c r="O103" i="6"/>
  <c r="H103" i="6"/>
  <c r="F103" i="6"/>
  <c r="D103" i="6"/>
  <c r="B103" i="6"/>
  <c r="H102" i="6"/>
  <c r="F102" i="6"/>
  <c r="D102" i="6"/>
  <c r="B102" i="6"/>
  <c r="P101" i="6"/>
  <c r="O101" i="6"/>
  <c r="H101" i="6"/>
  <c r="F101" i="6"/>
  <c r="F107" i="6" s="1"/>
  <c r="D101" i="6"/>
  <c r="O88" i="6" s="1"/>
  <c r="B101" i="6"/>
  <c r="B107" i="6" s="1"/>
  <c r="P100" i="6"/>
  <c r="O100" i="6"/>
  <c r="H100" i="6"/>
  <c r="H106" i="6" s="1"/>
  <c r="F100" i="6"/>
  <c r="D100" i="6"/>
  <c r="B100" i="6"/>
  <c r="B106" i="6" s="1"/>
  <c r="H99" i="6"/>
  <c r="H105" i="6" s="1"/>
  <c r="F99" i="6"/>
  <c r="D99" i="6"/>
  <c r="D105" i="6" s="1"/>
  <c r="B99" i="6"/>
  <c r="B105" i="6" s="1"/>
  <c r="J96" i="6"/>
  <c r="H95" i="6"/>
  <c r="F95" i="6"/>
  <c r="D95" i="6"/>
  <c r="B95" i="6"/>
  <c r="B113" i="6" s="1"/>
  <c r="H94" i="6"/>
  <c r="F94" i="6"/>
  <c r="D94" i="6"/>
  <c r="B94" i="6"/>
  <c r="H93" i="6"/>
  <c r="F93" i="6"/>
  <c r="D93" i="6"/>
  <c r="B93" i="6"/>
  <c r="H92" i="6"/>
  <c r="F92" i="6"/>
  <c r="D92" i="6"/>
  <c r="B92" i="6"/>
  <c r="H91" i="6"/>
  <c r="F91" i="6"/>
  <c r="D91" i="6"/>
  <c r="B91" i="6"/>
  <c r="H90" i="6"/>
  <c r="F90" i="6"/>
  <c r="D90" i="6"/>
  <c r="B90" i="6"/>
  <c r="P66" i="6"/>
  <c r="O66" i="6"/>
  <c r="P64" i="6"/>
  <c r="O64" i="6"/>
  <c r="P62" i="6"/>
  <c r="O62" i="6"/>
  <c r="P60" i="6"/>
  <c r="O60" i="6"/>
  <c r="P42" i="6"/>
  <c r="O42" i="6"/>
  <c r="P40" i="6"/>
  <c r="O40" i="6"/>
  <c r="P38" i="6"/>
  <c r="O38" i="6"/>
  <c r="P36" i="6"/>
  <c r="O36" i="6"/>
  <c r="P29" i="6"/>
  <c r="N29" i="6"/>
  <c r="P19" i="6"/>
  <c r="O19" i="6"/>
  <c r="P18" i="6"/>
  <c r="O18" i="6"/>
  <c r="P16" i="6"/>
  <c r="O16" i="6"/>
  <c r="P15" i="6"/>
  <c r="O15" i="6"/>
  <c r="P13" i="6"/>
  <c r="O13" i="6"/>
  <c r="O11" i="6" s="1"/>
  <c r="P12" i="6"/>
  <c r="O12" i="6"/>
  <c r="P10" i="6"/>
  <c r="O10" i="6"/>
  <c r="P9" i="6"/>
  <c r="O9" i="6"/>
  <c r="O115" i="5"/>
  <c r="F112" i="5"/>
  <c r="N110" i="5"/>
  <c r="O110" i="5" s="1"/>
  <c r="P128" i="5" s="1"/>
  <c r="M110" i="5"/>
  <c r="M108" i="5" s="1"/>
  <c r="O109" i="5"/>
  <c r="P127" i="5" s="1"/>
  <c r="N109" i="5"/>
  <c r="N108" i="5" s="1"/>
  <c r="O108" i="5" s="1"/>
  <c r="P126" i="5" s="1"/>
  <c r="M109" i="5"/>
  <c r="F109" i="5"/>
  <c r="B108" i="5"/>
  <c r="O107" i="5"/>
  <c r="N107" i="5"/>
  <c r="M107" i="5"/>
  <c r="H107" i="5"/>
  <c r="H116" i="5" s="1"/>
  <c r="N106" i="5"/>
  <c r="N105" i="5" s="1"/>
  <c r="O105" i="5" s="1"/>
  <c r="O113" i="5" s="1"/>
  <c r="M106" i="5"/>
  <c r="B106" i="5"/>
  <c r="M105" i="5"/>
  <c r="H105" i="5"/>
  <c r="O94" i="5" s="1"/>
  <c r="N104" i="5"/>
  <c r="O104" i="5" s="1"/>
  <c r="N115" i="5" s="1"/>
  <c r="M104" i="5"/>
  <c r="M102" i="5" s="1"/>
  <c r="H104" i="5"/>
  <c r="F104" i="5"/>
  <c r="P92" i="5" s="1"/>
  <c r="B104" i="5"/>
  <c r="B113" i="5" s="1"/>
  <c r="O103" i="5"/>
  <c r="N114" i="5" s="1"/>
  <c r="N103" i="5"/>
  <c r="M103" i="5"/>
  <c r="H103" i="5"/>
  <c r="O91" i="5" s="1"/>
  <c r="F103" i="5"/>
  <c r="P91" i="5" s="1"/>
  <c r="B103" i="5"/>
  <c r="B112" i="5" s="1"/>
  <c r="N102" i="5"/>
  <c r="O102" i="5" s="1"/>
  <c r="N113" i="5" s="1"/>
  <c r="H102" i="5"/>
  <c r="H111" i="5" s="1"/>
  <c r="F102" i="5"/>
  <c r="F111" i="5" s="1"/>
  <c r="D102" i="5"/>
  <c r="D111" i="5" s="1"/>
  <c r="B102" i="5"/>
  <c r="N90" i="5" s="1"/>
  <c r="H101" i="5"/>
  <c r="H110" i="5" s="1"/>
  <c r="F101" i="5"/>
  <c r="F110" i="5" s="1"/>
  <c r="B101" i="5"/>
  <c r="B110" i="5" s="1"/>
  <c r="H100" i="5"/>
  <c r="H106" i="5" s="1"/>
  <c r="F100" i="5"/>
  <c r="F106" i="5" s="1"/>
  <c r="B100" i="5"/>
  <c r="B109" i="5" s="1"/>
  <c r="H99" i="5"/>
  <c r="H108" i="5" s="1"/>
  <c r="F99" i="5"/>
  <c r="F108" i="5" s="1"/>
  <c r="D99" i="5"/>
  <c r="B99" i="5"/>
  <c r="B105" i="5" s="1"/>
  <c r="H98" i="5"/>
  <c r="O96" i="5" s="1"/>
  <c r="F97" i="5"/>
  <c r="H95" i="5"/>
  <c r="H113" i="5" s="1"/>
  <c r="F95" i="5"/>
  <c r="B95" i="5"/>
  <c r="H94" i="5"/>
  <c r="F94" i="5"/>
  <c r="B94" i="5"/>
  <c r="N91" i="5" s="1"/>
  <c r="H93" i="5"/>
  <c r="H96" i="5" s="1"/>
  <c r="F93" i="5"/>
  <c r="D93" i="5"/>
  <c r="B93" i="5"/>
  <c r="H92" i="5"/>
  <c r="F92" i="5"/>
  <c r="P88" i="5" s="1"/>
  <c r="B92" i="5"/>
  <c r="B98" i="5" s="1"/>
  <c r="H91" i="5"/>
  <c r="H97" i="5" s="1"/>
  <c r="F91" i="5"/>
  <c r="P87" i="5" s="1"/>
  <c r="B91" i="5"/>
  <c r="N87" i="5" s="1"/>
  <c r="P90" i="5"/>
  <c r="H90" i="5"/>
  <c r="F90" i="5"/>
  <c r="F96" i="5" s="1"/>
  <c r="D90" i="5"/>
  <c r="D108" i="5" s="1"/>
  <c r="B90" i="5"/>
  <c r="B96" i="5" s="1"/>
  <c r="O88" i="5"/>
  <c r="P86" i="5"/>
  <c r="N86" i="5"/>
  <c r="N66" i="5"/>
  <c r="M66" i="5"/>
  <c r="N64" i="5"/>
  <c r="M64" i="5"/>
  <c r="N62" i="5"/>
  <c r="M62" i="5"/>
  <c r="P60" i="5"/>
  <c r="N60" i="5"/>
  <c r="Q60" i="5" s="1"/>
  <c r="M60" i="5"/>
  <c r="N42" i="5"/>
  <c r="M42" i="5"/>
  <c r="N40" i="5"/>
  <c r="M40" i="5"/>
  <c r="N38" i="5"/>
  <c r="M38" i="5"/>
  <c r="P36" i="5" s="1"/>
  <c r="Q36" i="5"/>
  <c r="N36" i="5"/>
  <c r="M36" i="5"/>
  <c r="N29" i="5"/>
  <c r="O29" i="5" s="1"/>
  <c r="N19" i="5"/>
  <c r="N17" i="5" s="1"/>
  <c r="M19" i="5"/>
  <c r="M17" i="5" s="1"/>
  <c r="O18" i="5"/>
  <c r="N18" i="5"/>
  <c r="M18" i="5"/>
  <c r="N16" i="5"/>
  <c r="O16" i="5" s="1"/>
  <c r="M16" i="5"/>
  <c r="N15" i="5"/>
  <c r="O15" i="5" s="1"/>
  <c r="M15" i="5"/>
  <c r="M14" i="5"/>
  <c r="O13" i="5"/>
  <c r="N13" i="5"/>
  <c r="M13" i="5"/>
  <c r="N12" i="5"/>
  <c r="O12" i="5" s="1"/>
  <c r="M12" i="5"/>
  <c r="N11" i="5"/>
  <c r="O11" i="5" s="1"/>
  <c r="M11" i="5"/>
  <c r="H97" i="6" l="1"/>
  <c r="Q91" i="6"/>
  <c r="R87" i="6"/>
  <c r="F112" i="6"/>
  <c r="O108" i="6"/>
  <c r="P108" i="6"/>
  <c r="O91" i="6"/>
  <c r="R95" i="7"/>
  <c r="F115" i="7"/>
  <c r="D114" i="7"/>
  <c r="O94" i="7"/>
  <c r="R94" i="7"/>
  <c r="F114" i="7"/>
  <c r="J114" i="6"/>
  <c r="D113" i="6"/>
  <c r="O8" i="6"/>
  <c r="F113" i="6"/>
  <c r="R60" i="6"/>
  <c r="B96" i="6"/>
  <c r="B114" i="6" s="1"/>
  <c r="B111" i="6"/>
  <c r="Q10" i="6"/>
  <c r="O24" i="6" s="1"/>
  <c r="D96" i="6"/>
  <c r="O94" i="6" s="1"/>
  <c r="B112" i="6"/>
  <c r="Q18" i="6"/>
  <c r="R23" i="6" s="1"/>
  <c r="F96" i="6"/>
  <c r="F98" i="6"/>
  <c r="F116" i="6" s="1"/>
  <c r="Q101" i="6"/>
  <c r="O115" i="6" s="1"/>
  <c r="Q104" i="6"/>
  <c r="P115" i="6" s="1"/>
  <c r="O17" i="6"/>
  <c r="O99" i="6"/>
  <c r="O102" i="6"/>
  <c r="Q19" i="6"/>
  <c r="R24" i="6" s="1"/>
  <c r="O105" i="6"/>
  <c r="Q9" i="6"/>
  <c r="O23" i="6" s="1"/>
  <c r="P102" i="6"/>
  <c r="U36" i="6"/>
  <c r="Q12" i="6"/>
  <c r="P23" i="6" s="1"/>
  <c r="P86" i="6"/>
  <c r="P90" i="6"/>
  <c r="D97" i="6"/>
  <c r="Q107" i="6"/>
  <c r="Q115" i="6" s="1"/>
  <c r="O14" i="6"/>
  <c r="Q100" i="6"/>
  <c r="O114" i="6" s="1"/>
  <c r="D111" i="6"/>
  <c r="Q109" i="6"/>
  <c r="R114" i="6" s="1"/>
  <c r="P14" i="6"/>
  <c r="V36" i="6"/>
  <c r="B98" i="6"/>
  <c r="B116" i="6" s="1"/>
  <c r="F108" i="6"/>
  <c r="R90" i="6"/>
  <c r="Q106" i="6"/>
  <c r="Q114" i="6" s="1"/>
  <c r="S36" i="6"/>
  <c r="O86" i="6"/>
  <c r="D98" i="6"/>
  <c r="D110" i="6"/>
  <c r="Q110" i="6"/>
  <c r="R115" i="6" s="1"/>
  <c r="P8" i="6"/>
  <c r="Q8" i="6" s="1"/>
  <c r="O22" i="6" s="1"/>
  <c r="R86" i="6"/>
  <c r="F97" i="6"/>
  <c r="O87" i="6"/>
  <c r="D112" i="6"/>
  <c r="H113" i="6"/>
  <c r="Q15" i="6"/>
  <c r="Q23" i="6" s="1"/>
  <c r="O92" i="6"/>
  <c r="F109" i="6"/>
  <c r="H112" i="6"/>
  <c r="S60" i="6"/>
  <c r="Q88" i="6"/>
  <c r="H98" i="6"/>
  <c r="H110" i="6"/>
  <c r="Q95" i="6"/>
  <c r="H115" i="6"/>
  <c r="H96" i="6"/>
  <c r="Q94" i="6" s="1"/>
  <c r="Q86" i="6"/>
  <c r="P94" i="6"/>
  <c r="P11" i="6"/>
  <c r="Q11" i="6" s="1"/>
  <c r="P22" i="6" s="1"/>
  <c r="Q13" i="6"/>
  <c r="P24" i="6" s="1"/>
  <c r="H111" i="6"/>
  <c r="Q29" i="6"/>
  <c r="Q108" i="6"/>
  <c r="R113" i="6" s="1"/>
  <c r="O90" i="6"/>
  <c r="P92" i="6"/>
  <c r="B97" i="6"/>
  <c r="B115" i="6" s="1"/>
  <c r="P105" i="6"/>
  <c r="Q92" i="6"/>
  <c r="D109" i="6"/>
  <c r="P17" i="6"/>
  <c r="R88" i="6"/>
  <c r="R92" i="6"/>
  <c r="Q103" i="6"/>
  <c r="P114" i="6" s="1"/>
  <c r="D107" i="6"/>
  <c r="D106" i="6"/>
  <c r="P87" i="6"/>
  <c r="F105" i="6"/>
  <c r="F106" i="6"/>
  <c r="H107" i="6"/>
  <c r="B110" i="6"/>
  <c r="Q16" i="6"/>
  <c r="Q24" i="6" s="1"/>
  <c r="P88" i="6"/>
  <c r="P91" i="6"/>
  <c r="B108" i="6"/>
  <c r="B109" i="6"/>
  <c r="F111" i="6"/>
  <c r="Q90" i="6"/>
  <c r="D108" i="6"/>
  <c r="F110" i="6"/>
  <c r="R91" i="6"/>
  <c r="R36" i="6"/>
  <c r="H108" i="6"/>
  <c r="H109" i="6"/>
  <c r="Q87" i="6"/>
  <c r="P99" i="6"/>
  <c r="F115" i="5"/>
  <c r="P95" i="5"/>
  <c r="H115" i="5"/>
  <c r="O95" i="5"/>
  <c r="N94" i="5"/>
  <c r="B114" i="5"/>
  <c r="O17" i="5"/>
  <c r="N88" i="5"/>
  <c r="O90" i="5"/>
  <c r="F98" i="5"/>
  <c r="F105" i="5"/>
  <c r="O106" i="5"/>
  <c r="O114" i="5" s="1"/>
  <c r="H109" i="5"/>
  <c r="H112" i="5"/>
  <c r="H114" i="5"/>
  <c r="N14" i="5"/>
  <c r="O14" i="5" s="1"/>
  <c r="O19" i="5"/>
  <c r="O86" i="5"/>
  <c r="N92" i="5"/>
  <c r="N95" i="5"/>
  <c r="B107" i="5"/>
  <c r="O92" i="5"/>
  <c r="B97" i="5"/>
  <c r="B115" i="5" s="1"/>
  <c r="F107" i="5"/>
  <c r="B111" i="5"/>
  <c r="F113" i="5"/>
  <c r="O87" i="5"/>
  <c r="O24" i="2"/>
  <c r="O23" i="2"/>
  <c r="O22" i="2"/>
  <c r="Q10" i="2"/>
  <c r="Q9" i="2"/>
  <c r="O8" i="2"/>
  <c r="P8" i="2"/>
  <c r="P10" i="2"/>
  <c r="P9" i="2"/>
  <c r="O10" i="2"/>
  <c r="O9" i="2"/>
  <c r="O114" i="2"/>
  <c r="O115" i="2"/>
  <c r="O113" i="2"/>
  <c r="P99" i="2"/>
  <c r="Q99" i="2" s="1"/>
  <c r="O99" i="2"/>
  <c r="Q101" i="2"/>
  <c r="Q100" i="2"/>
  <c r="P101" i="2"/>
  <c r="P100" i="2"/>
  <c r="O101" i="2"/>
  <c r="O100" i="2"/>
  <c r="O91" i="2"/>
  <c r="O90" i="2"/>
  <c r="O88" i="2"/>
  <c r="D104" i="2"/>
  <c r="O92" i="2" s="1"/>
  <c r="D103" i="2"/>
  <c r="D112" i="2" s="1"/>
  <c r="D102" i="2"/>
  <c r="D105" i="2" s="1"/>
  <c r="D101" i="2"/>
  <c r="D107" i="2" s="1"/>
  <c r="D100" i="2"/>
  <c r="D106" i="2" s="1"/>
  <c r="D99" i="2"/>
  <c r="D108" i="2" s="1"/>
  <c r="D95" i="2"/>
  <c r="D94" i="2"/>
  <c r="D93" i="2"/>
  <c r="D92" i="2"/>
  <c r="D91" i="2"/>
  <c r="D90" i="2"/>
  <c r="O86" i="2" s="1"/>
  <c r="Q102" i="6" l="1"/>
  <c r="P113" i="6" s="1"/>
  <c r="P96" i="6"/>
  <c r="Q99" i="6"/>
  <c r="O113" i="6" s="1"/>
  <c r="D114" i="6"/>
  <c r="Q17" i="6"/>
  <c r="R22" i="6" s="1"/>
  <c r="Q14" i="6"/>
  <c r="Q22" i="6" s="1"/>
  <c r="R96" i="6"/>
  <c r="Q105" i="6"/>
  <c r="Q113" i="6" s="1"/>
  <c r="P95" i="6"/>
  <c r="D115" i="6"/>
  <c r="O95" i="6"/>
  <c r="D116" i="6"/>
  <c r="O96" i="6"/>
  <c r="H116" i="6"/>
  <c r="Q96" i="6"/>
  <c r="F115" i="6"/>
  <c r="R95" i="6"/>
  <c r="H114" i="6"/>
  <c r="F114" i="6"/>
  <c r="R94" i="6"/>
  <c r="N96" i="5"/>
  <c r="B116" i="5"/>
  <c r="P94" i="5"/>
  <c r="F114" i="5"/>
  <c r="F116" i="5"/>
  <c r="P96" i="5"/>
  <c r="Q8" i="2"/>
  <c r="O87" i="2"/>
  <c r="D98" i="2"/>
  <c r="O96" i="2" s="1"/>
  <c r="D96" i="2"/>
  <c r="O94" i="2" s="1"/>
  <c r="D113" i="2"/>
  <c r="D97" i="2"/>
  <c r="D115" i="2" s="1"/>
  <c r="D116" i="2"/>
  <c r="D109" i="2"/>
  <c r="D110" i="2"/>
  <c r="D111" i="2"/>
  <c r="O95" i="2" l="1"/>
  <c r="D114" i="2"/>
  <c r="J114" i="4"/>
  <c r="F113" i="4"/>
  <c r="B113" i="4"/>
  <c r="J111" i="4"/>
  <c r="Q110" i="4"/>
  <c r="Q115" i="4" s="1"/>
  <c r="P110" i="4"/>
  <c r="O110" i="4"/>
  <c r="P109" i="4"/>
  <c r="P108" i="4" s="1"/>
  <c r="O109" i="4"/>
  <c r="O108" i="4" s="1"/>
  <c r="J108" i="4"/>
  <c r="P107" i="4"/>
  <c r="Q107" i="4" s="1"/>
  <c r="P115" i="4" s="1"/>
  <c r="O107" i="4"/>
  <c r="O105" i="4" s="1"/>
  <c r="H107" i="4"/>
  <c r="F107" i="4"/>
  <c r="R96" i="4" s="1"/>
  <c r="P106" i="4"/>
  <c r="P105" i="4" s="1"/>
  <c r="Q105" i="4" s="1"/>
  <c r="P113" i="4" s="1"/>
  <c r="O106" i="4"/>
  <c r="J105" i="4"/>
  <c r="B105" i="4"/>
  <c r="P104" i="4"/>
  <c r="Q104" i="4" s="1"/>
  <c r="O115" i="4" s="1"/>
  <c r="O104" i="4"/>
  <c r="H104" i="4"/>
  <c r="F104" i="4"/>
  <c r="R92" i="4" s="1"/>
  <c r="B104" i="4"/>
  <c r="P92" i="4" s="1"/>
  <c r="P103" i="4"/>
  <c r="Q103" i="4" s="1"/>
  <c r="O114" i="4" s="1"/>
  <c r="O103" i="4"/>
  <c r="O102" i="4" s="1"/>
  <c r="H103" i="4"/>
  <c r="H112" i="4" s="1"/>
  <c r="F103" i="4"/>
  <c r="F112" i="4" s="1"/>
  <c r="B103" i="4"/>
  <c r="P91" i="4" s="1"/>
  <c r="H102" i="4"/>
  <c r="H111" i="4" s="1"/>
  <c r="F102" i="4"/>
  <c r="F111" i="4" s="1"/>
  <c r="D102" i="4"/>
  <c r="D111" i="4" s="1"/>
  <c r="B102" i="4"/>
  <c r="H101" i="4"/>
  <c r="F101" i="4"/>
  <c r="B101" i="4"/>
  <c r="B110" i="4" s="1"/>
  <c r="H100" i="4"/>
  <c r="H106" i="4" s="1"/>
  <c r="F100" i="4"/>
  <c r="F106" i="4" s="1"/>
  <c r="B100" i="4"/>
  <c r="B106" i="4" s="1"/>
  <c r="H99" i="4"/>
  <c r="H108" i="4" s="1"/>
  <c r="F99" i="4"/>
  <c r="F108" i="4" s="1"/>
  <c r="D99" i="4"/>
  <c r="D108" i="4" s="1"/>
  <c r="B99" i="4"/>
  <c r="B108" i="4" s="1"/>
  <c r="H97" i="4"/>
  <c r="F97" i="4"/>
  <c r="J96" i="4"/>
  <c r="F96" i="4"/>
  <c r="H95" i="4"/>
  <c r="H113" i="4" s="1"/>
  <c r="F95" i="4"/>
  <c r="B95" i="4"/>
  <c r="H94" i="4"/>
  <c r="F94" i="4"/>
  <c r="B94" i="4"/>
  <c r="H93" i="4"/>
  <c r="F93" i="4"/>
  <c r="D93" i="4"/>
  <c r="B93" i="4"/>
  <c r="B111" i="4" s="1"/>
  <c r="H92" i="4"/>
  <c r="Q88" i="4" s="1"/>
  <c r="F92" i="4"/>
  <c r="F98" i="4" s="1"/>
  <c r="B92" i="4"/>
  <c r="B98" i="4" s="1"/>
  <c r="R91" i="4"/>
  <c r="Q91" i="4"/>
  <c r="H91" i="4"/>
  <c r="F91" i="4"/>
  <c r="B91" i="4"/>
  <c r="B97" i="4" s="1"/>
  <c r="Q90" i="4"/>
  <c r="H90" i="4"/>
  <c r="H96" i="4" s="1"/>
  <c r="F90" i="4"/>
  <c r="D90" i="4"/>
  <c r="B90" i="4"/>
  <c r="R88" i="4"/>
  <c r="P88" i="4"/>
  <c r="R87" i="4"/>
  <c r="Q87" i="4"/>
  <c r="R86" i="4"/>
  <c r="P86" i="4"/>
  <c r="P66" i="4"/>
  <c r="O66" i="4"/>
  <c r="P64" i="4"/>
  <c r="O64" i="4"/>
  <c r="R60" i="4" s="1"/>
  <c r="P62" i="4"/>
  <c r="O62" i="4"/>
  <c r="P60" i="4"/>
  <c r="S60" i="4" s="1"/>
  <c r="O60" i="4"/>
  <c r="P42" i="4"/>
  <c r="V36" i="4" s="1"/>
  <c r="O42" i="4"/>
  <c r="P40" i="4"/>
  <c r="O40" i="4"/>
  <c r="P38" i="4"/>
  <c r="O38" i="4"/>
  <c r="U36" i="4" s="1"/>
  <c r="S36" i="4"/>
  <c r="R36" i="4"/>
  <c r="P36" i="4"/>
  <c r="O36" i="4"/>
  <c r="P29" i="4"/>
  <c r="Q29" i="4" s="1"/>
  <c r="N29" i="4"/>
  <c r="P19" i="4"/>
  <c r="P17" i="4" s="1"/>
  <c r="Q17" i="4" s="1"/>
  <c r="R22" i="4" s="1"/>
  <c r="O19" i="4"/>
  <c r="P18" i="4"/>
  <c r="Q18" i="4" s="1"/>
  <c r="R23" i="4" s="1"/>
  <c r="O18" i="4"/>
  <c r="O17" i="4"/>
  <c r="Q16" i="4"/>
  <c r="Q24" i="4" s="1"/>
  <c r="P16" i="4"/>
  <c r="O16" i="4"/>
  <c r="P15" i="4"/>
  <c r="Q15" i="4" s="1"/>
  <c r="Q23" i="4" s="1"/>
  <c r="O15" i="4"/>
  <c r="P14" i="4"/>
  <c r="Q14" i="4" s="1"/>
  <c r="Q22" i="4" s="1"/>
  <c r="O14" i="4"/>
  <c r="P13" i="4"/>
  <c r="Q13" i="4" s="1"/>
  <c r="P24" i="4" s="1"/>
  <c r="O13" i="4"/>
  <c r="Q12" i="4"/>
  <c r="P23" i="4" s="1"/>
  <c r="P12" i="4"/>
  <c r="O12" i="4"/>
  <c r="O11" i="4" s="1"/>
  <c r="P11" i="4"/>
  <c r="Q11" i="4" s="1"/>
  <c r="P22" i="4" s="1"/>
  <c r="Q108" i="4" l="1"/>
  <c r="Q113" i="4" s="1"/>
  <c r="B115" i="4"/>
  <c r="P95" i="4"/>
  <c r="F115" i="4"/>
  <c r="R95" i="4"/>
  <c r="H115" i="4"/>
  <c r="Q95" i="4"/>
  <c r="B96" i="4"/>
  <c r="B114" i="4" s="1"/>
  <c r="H98" i="4"/>
  <c r="H116" i="4" s="1"/>
  <c r="P102" i="4"/>
  <c r="Q102" i="4" s="1"/>
  <c r="O113" i="4" s="1"/>
  <c r="H105" i="4"/>
  <c r="F110" i="4"/>
  <c r="Q86" i="4"/>
  <c r="B109" i="4"/>
  <c r="H110" i="4"/>
  <c r="F116" i="4"/>
  <c r="Q92" i="4"/>
  <c r="Q106" i="4"/>
  <c r="P114" i="4" s="1"/>
  <c r="F109" i="4"/>
  <c r="B112" i="4"/>
  <c r="P87" i="4"/>
  <c r="B107" i="4"/>
  <c r="H109" i="4"/>
  <c r="Q19" i="4"/>
  <c r="R24" i="4" s="1"/>
  <c r="P90" i="4"/>
  <c r="Q109" i="4"/>
  <c r="Q114" i="4" s="1"/>
  <c r="R90" i="4"/>
  <c r="F105" i="4"/>
  <c r="N29" i="2"/>
  <c r="J111" i="2"/>
  <c r="J108" i="2"/>
  <c r="J96" i="2"/>
  <c r="J105" i="2"/>
  <c r="J114" i="2" l="1"/>
  <c r="P94" i="4"/>
  <c r="R94" i="4"/>
  <c r="F114" i="4"/>
  <c r="Q96" i="4"/>
  <c r="B116" i="4"/>
  <c r="P96" i="4"/>
  <c r="H114" i="4"/>
  <c r="Q94" i="4"/>
  <c r="O103" i="2"/>
  <c r="O104" i="2"/>
  <c r="O102" i="2" l="1"/>
  <c r="O18" i="2"/>
  <c r="P12" i="2"/>
  <c r="O12" i="2"/>
  <c r="P66" i="2" l="1"/>
  <c r="O66" i="2"/>
  <c r="P64" i="2"/>
  <c r="O64" i="2"/>
  <c r="P62" i="2"/>
  <c r="O62" i="2"/>
  <c r="P60" i="2"/>
  <c r="O60" i="2"/>
  <c r="O40" i="2"/>
  <c r="O36" i="2"/>
  <c r="H104" i="2" l="1"/>
  <c r="H103" i="2"/>
  <c r="F104" i="2"/>
  <c r="F103" i="2"/>
  <c r="B104" i="2"/>
  <c r="B103" i="2"/>
  <c r="B102" i="2"/>
  <c r="H101" i="2"/>
  <c r="H100" i="2"/>
  <c r="F101" i="2"/>
  <c r="F100" i="2"/>
  <c r="B101" i="2"/>
  <c r="B100" i="2"/>
  <c r="B99" i="2"/>
  <c r="H95" i="2"/>
  <c r="H94" i="2"/>
  <c r="F95" i="2"/>
  <c r="F94" i="2"/>
  <c r="H92" i="2"/>
  <c r="F92" i="2"/>
  <c r="H91" i="2"/>
  <c r="F91" i="2"/>
  <c r="F97" i="2" s="1"/>
  <c r="B95" i="2"/>
  <c r="B94" i="2"/>
  <c r="B93" i="2"/>
  <c r="B92" i="2"/>
  <c r="B91" i="2"/>
  <c r="B90" i="2"/>
  <c r="O13" i="2"/>
  <c r="O11" i="2" s="1"/>
  <c r="P13" i="2"/>
  <c r="O15" i="2"/>
  <c r="P15" i="2"/>
  <c r="O16" i="2"/>
  <c r="P16" i="2"/>
  <c r="P18" i="2"/>
  <c r="Q18" i="2" s="1"/>
  <c r="R23" i="2" s="1"/>
  <c r="O19" i="2"/>
  <c r="O17" i="2" s="1"/>
  <c r="P19" i="2"/>
  <c r="P29" i="2"/>
  <c r="Q29" i="2"/>
  <c r="P36" i="2"/>
  <c r="O38" i="2"/>
  <c r="P38" i="2"/>
  <c r="P40" i="2"/>
  <c r="O42" i="2"/>
  <c r="P42" i="2"/>
  <c r="F90" i="2"/>
  <c r="H90" i="2"/>
  <c r="F93" i="2"/>
  <c r="H93" i="2"/>
  <c r="F99" i="2"/>
  <c r="H99" i="2"/>
  <c r="F102" i="2"/>
  <c r="H102" i="2"/>
  <c r="P103" i="2"/>
  <c r="P104" i="2"/>
  <c r="Q104" i="2" s="1"/>
  <c r="P115" i="2" s="1"/>
  <c r="O106" i="2"/>
  <c r="P106" i="2"/>
  <c r="O107" i="2"/>
  <c r="P107" i="2"/>
  <c r="O109" i="2"/>
  <c r="P109" i="2"/>
  <c r="O110" i="2"/>
  <c r="P110" i="2"/>
  <c r="F4" i="3"/>
  <c r="F5" i="3"/>
  <c r="F6" i="3"/>
  <c r="F7" i="3"/>
  <c r="F8" i="3"/>
  <c r="Q12" i="2"/>
  <c r="P23" i="2" s="1"/>
  <c r="Q103" i="2"/>
  <c r="P114" i="2" s="1"/>
  <c r="S60" i="2"/>
  <c r="R60" i="2"/>
  <c r="O108" i="2" l="1"/>
  <c r="Q16" i="2"/>
  <c r="Q24" i="2" s="1"/>
  <c r="U36" i="2"/>
  <c r="V36" i="2"/>
  <c r="H98" i="2"/>
  <c r="S36" i="2"/>
  <c r="F111" i="2"/>
  <c r="B98" i="2"/>
  <c r="B105" i="2"/>
  <c r="P86" i="2"/>
  <c r="B112" i="2"/>
  <c r="P108" i="2"/>
  <c r="Q90" i="2"/>
  <c r="F105" i="2"/>
  <c r="R94" i="2" s="1"/>
  <c r="B111" i="2"/>
  <c r="P87" i="2"/>
  <c r="H109" i="2"/>
  <c r="B113" i="2"/>
  <c r="Q106" i="2"/>
  <c r="Q114" i="2" s="1"/>
  <c r="H106" i="2"/>
  <c r="Q107" i="2"/>
  <c r="Q115" i="2" s="1"/>
  <c r="O14" i="2"/>
  <c r="Q110" i="2"/>
  <c r="F96" i="2"/>
  <c r="R87" i="2"/>
  <c r="R92" i="2"/>
  <c r="P102" i="2"/>
  <c r="B106" i="2"/>
  <c r="B109" i="2"/>
  <c r="Q13" i="2"/>
  <c r="P24" i="2" s="1"/>
  <c r="P17" i="2"/>
  <c r="Q17" i="2" s="1"/>
  <c r="R22" i="2" s="1"/>
  <c r="P105" i="2"/>
  <c r="R90" i="2"/>
  <c r="Q109" i="2"/>
  <c r="F108" i="2"/>
  <c r="H96" i="2"/>
  <c r="Q19" i="2"/>
  <c r="R24" i="2" s="1"/>
  <c r="Q15" i="2"/>
  <c r="Q23" i="2" s="1"/>
  <c r="B96" i="2"/>
  <c r="B114" i="2" s="1"/>
  <c r="B97" i="2"/>
  <c r="F98" i="2"/>
  <c r="H97" i="2"/>
  <c r="P88" i="2"/>
  <c r="Q88" i="2"/>
  <c r="R91" i="2"/>
  <c r="F109" i="2"/>
  <c r="H105" i="2"/>
  <c r="F112" i="2"/>
  <c r="P14" i="2"/>
  <c r="P90" i="2"/>
  <c r="B107" i="2"/>
  <c r="H107" i="2"/>
  <c r="F110" i="2"/>
  <c r="F113" i="2"/>
  <c r="O105" i="2"/>
  <c r="B108" i="2"/>
  <c r="Q86" i="2"/>
  <c r="R88" i="2"/>
  <c r="P91" i="2"/>
  <c r="Q91" i="2"/>
  <c r="F106" i="2"/>
  <c r="H112" i="2"/>
  <c r="P11" i="2"/>
  <c r="Q11" i="2" s="1"/>
  <c r="P22" i="2" s="1"/>
  <c r="H108" i="2"/>
  <c r="H111" i="2"/>
  <c r="R86" i="2"/>
  <c r="R36" i="2"/>
  <c r="Q87" i="2"/>
  <c r="P92" i="2"/>
  <c r="Q92" i="2"/>
  <c r="F107" i="2"/>
  <c r="B110" i="2"/>
  <c r="H110" i="2"/>
  <c r="H113" i="2"/>
  <c r="Q108" i="2" l="1"/>
  <c r="R113" i="2" s="1"/>
  <c r="Q95" i="2"/>
  <c r="P94" i="2"/>
  <c r="F114" i="2"/>
  <c r="B115" i="2"/>
  <c r="Q14" i="2"/>
  <c r="Q22" i="2" s="1"/>
  <c r="Q105" i="2"/>
  <c r="Q113" i="2" s="1"/>
  <c r="H115" i="2"/>
  <c r="Q102" i="2"/>
  <c r="P113" i="2" s="1"/>
  <c r="R114" i="2"/>
  <c r="R115" i="2"/>
  <c r="P95" i="2"/>
  <c r="R96" i="2"/>
  <c r="F116" i="2"/>
  <c r="Q96" i="2"/>
  <c r="H116" i="2"/>
  <c r="Q94" i="2"/>
  <c r="H114" i="2"/>
  <c r="R95" i="2"/>
  <c r="F115" i="2"/>
  <c r="P96" i="2"/>
  <c r="B1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N34" authorId="0" shapeId="0" xr:uid="{74E2FDF0-C892-4409-9CA3-8D29A197C191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N58" authorId="0" shapeId="0" xr:uid="{FB88F47F-B82C-4837-90BD-4D7C867846EE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N34" authorId="0" shapeId="0" xr:uid="{30DFB4E7-9228-47B9-8DAD-48EA9ABA0942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N58" authorId="0" shapeId="0" xr:uid="{FAABB098-1046-4E0E-87CB-D7196C440440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N34" authorId="0" shapeId="0" xr:uid="{C08D8C98-4AE6-44DE-B528-300B94A4766D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N58" authorId="0" shapeId="0" xr:uid="{D27AC67E-5E2E-47EA-8A44-792D8738CC3B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N34" authorId="0" shapeId="0" xr:uid="{00000000-0006-0000-0200-000001000000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N58" authorId="0" shapeId="0" xr:uid="{00000000-0006-0000-0200-000002000000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N34" authorId="0" shapeId="0" xr:uid="{06D2034C-1BC3-40FB-A76F-B418F9774065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N58" authorId="0" shapeId="0" xr:uid="{2B636E17-DE06-4968-8D41-5A01A582B252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L34" authorId="0" shapeId="0" xr:uid="{DC33E82A-C028-45D2-9C14-D2FF6A23982B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  <comment ref="L58" authorId="0" shapeId="0" xr:uid="{F605A0C0-1076-476E-8B50-E08AB0DF8B3A}">
      <text>
        <r>
          <rPr>
            <sz val="10"/>
            <color indexed="81"/>
            <rFont val="Tahoma"/>
            <family val="2"/>
          </rPr>
          <t>E.g., the estimated total number of females living alone in four separate cities</t>
        </r>
      </text>
    </comment>
  </commentList>
</comments>
</file>

<file path=xl/sharedStrings.xml><?xml version="1.0" encoding="utf-8"?>
<sst xmlns="http://schemas.openxmlformats.org/spreadsheetml/2006/main" count="1788" uniqueCount="111">
  <si>
    <t>B23002B: SEX BY AGE BY EMPLOYMENT STATUS FOR THE POPULATION 16 YEARS AND OVER (BLACK OR AFRICAN AMERICAN ALONE) - Universe: Black or African American alone population 16 years and over</t>
  </si>
  <si>
    <t/>
  </si>
  <si>
    <t>Estimate</t>
  </si>
  <si>
    <t>Margin of Error</t>
  </si>
  <si>
    <t>Total:</t>
  </si>
  <si>
    <t xml:space="preserve">  Male:</t>
  </si>
  <si>
    <t xml:space="preserve">    16 to 19 years:</t>
  </si>
  <si>
    <t xml:space="preserve">      In labor force:</t>
  </si>
  <si>
    <t xml:space="preserve">        In Armed Forces</t>
  </si>
  <si>
    <t xml:space="preserve">        Civilian:</t>
  </si>
  <si>
    <t xml:space="preserve">          Employed</t>
  </si>
  <si>
    <t xml:space="preserve">          Unemployed</t>
  </si>
  <si>
    <t xml:space="preserve">      Not in labor force</t>
  </si>
  <si>
    <t xml:space="preserve">    20 to 24 years:</t>
  </si>
  <si>
    <t xml:space="preserve">    25 to 54 years:</t>
  </si>
  <si>
    <t xml:space="preserve">    55 to 64 years:</t>
  </si>
  <si>
    <t xml:space="preserve">    65 to 69 years:</t>
  </si>
  <si>
    <t xml:space="preserve">    70 years and over:</t>
  </si>
  <si>
    <t xml:space="preserve">  Female:</t>
  </si>
  <si>
    <t xml:space="preserve">Black </t>
  </si>
  <si>
    <t xml:space="preserve">Asian </t>
  </si>
  <si>
    <t xml:space="preserve">White </t>
  </si>
  <si>
    <t>*****</t>
  </si>
  <si>
    <t>Hispanic or Latino</t>
  </si>
  <si>
    <t xml:space="preserve">Female </t>
  </si>
  <si>
    <t xml:space="preserve">Total </t>
  </si>
  <si>
    <t>Female</t>
  </si>
  <si>
    <t xml:space="preserve">Population </t>
  </si>
  <si>
    <t xml:space="preserve"># Employed </t>
  </si>
  <si>
    <t xml:space="preserve">% of Population </t>
  </si>
  <si>
    <t xml:space="preserve">Male </t>
  </si>
  <si>
    <t>Asian</t>
  </si>
  <si>
    <t>Hispanic</t>
  </si>
  <si>
    <t>White</t>
  </si>
  <si>
    <t>One-Year Data</t>
  </si>
  <si>
    <t>MOE</t>
  </si>
  <si>
    <t>SE</t>
  </si>
  <si>
    <t>CV</t>
  </si>
  <si>
    <t>Calculating MOEs for Aggregated Count Data</t>
  </si>
  <si>
    <t>when creating an aggregate estimate using multiple component estimates</t>
  </si>
  <si>
    <r>
      <t>Characteristic</t>
    </r>
    <r>
      <rPr>
        <vertAlign val="subscript"/>
        <sz val="12"/>
        <color indexed="8"/>
        <rFont val="Calibri"/>
        <family val="2"/>
      </rPr>
      <t>#1</t>
    </r>
  </si>
  <si>
    <r>
      <t>Estimate</t>
    </r>
    <r>
      <rPr>
        <vertAlign val="subscript"/>
        <sz val="12"/>
        <color indexed="8"/>
        <rFont val="Calibri"/>
        <family val="2"/>
      </rPr>
      <t>#1</t>
    </r>
  </si>
  <si>
    <r>
      <t>MOE</t>
    </r>
    <r>
      <rPr>
        <vertAlign val="subscript"/>
        <sz val="12"/>
        <color indexed="8"/>
        <rFont val="Calibri"/>
        <family val="2"/>
      </rPr>
      <t>#1</t>
    </r>
  </si>
  <si>
    <r>
      <t>Estimate</t>
    </r>
    <r>
      <rPr>
        <vertAlign val="subscript"/>
        <sz val="12"/>
        <color indexed="8"/>
        <rFont val="Calibri"/>
        <family val="2"/>
      </rPr>
      <t>agg</t>
    </r>
  </si>
  <si>
    <r>
      <t>MOE</t>
    </r>
    <r>
      <rPr>
        <vertAlign val="subscript"/>
        <sz val="12"/>
        <color indexed="8"/>
        <rFont val="Calibri"/>
        <family val="2"/>
      </rPr>
      <t>agg</t>
    </r>
  </si>
  <si>
    <r>
      <t>Characteristic</t>
    </r>
    <r>
      <rPr>
        <vertAlign val="subscript"/>
        <sz val="12"/>
        <color indexed="8"/>
        <rFont val="Calibri"/>
        <family val="2"/>
      </rPr>
      <t>#2</t>
    </r>
  </si>
  <si>
    <r>
      <t>Estimate</t>
    </r>
    <r>
      <rPr>
        <vertAlign val="subscript"/>
        <sz val="12"/>
        <color indexed="8"/>
        <rFont val="Calibri"/>
        <family val="2"/>
      </rPr>
      <t>#2</t>
    </r>
    <r>
      <rPr>
        <sz val="10"/>
        <rFont val="Arial"/>
        <family val="2"/>
      </rPr>
      <t/>
    </r>
  </si>
  <si>
    <r>
      <t>MOE</t>
    </r>
    <r>
      <rPr>
        <vertAlign val="subscript"/>
        <sz val="12"/>
        <color indexed="8"/>
        <rFont val="Calibri"/>
        <family val="2"/>
      </rPr>
      <t>#2</t>
    </r>
    <r>
      <rPr>
        <sz val="10"/>
        <rFont val="Arial"/>
        <family val="2"/>
      </rPr>
      <t/>
    </r>
  </si>
  <si>
    <r>
      <t>Characteristic</t>
    </r>
    <r>
      <rPr>
        <vertAlign val="subscript"/>
        <sz val="12"/>
        <color indexed="8"/>
        <rFont val="Calibri"/>
        <family val="2"/>
      </rPr>
      <t>#3</t>
    </r>
  </si>
  <si>
    <r>
      <t>Estimate</t>
    </r>
    <r>
      <rPr>
        <vertAlign val="subscript"/>
        <sz val="12"/>
        <color indexed="8"/>
        <rFont val="Calibri"/>
        <family val="2"/>
      </rPr>
      <t>#3</t>
    </r>
    <r>
      <rPr>
        <sz val="10"/>
        <rFont val="Arial"/>
        <family val="2"/>
      </rPr>
      <t/>
    </r>
  </si>
  <si>
    <r>
      <t>MOE</t>
    </r>
    <r>
      <rPr>
        <vertAlign val="subscript"/>
        <sz val="12"/>
        <color indexed="8"/>
        <rFont val="Calibri"/>
        <family val="2"/>
      </rPr>
      <t>#3</t>
    </r>
    <r>
      <rPr>
        <sz val="10"/>
        <rFont val="Arial"/>
        <family val="2"/>
      </rPr>
      <t/>
    </r>
  </si>
  <si>
    <r>
      <t>Characteristic</t>
    </r>
    <r>
      <rPr>
        <vertAlign val="subscript"/>
        <sz val="12"/>
        <color indexed="8"/>
        <rFont val="Calibri"/>
        <family val="2"/>
      </rPr>
      <t>#4</t>
    </r>
  </si>
  <si>
    <r>
      <t>Estimate</t>
    </r>
    <r>
      <rPr>
        <vertAlign val="subscript"/>
        <sz val="12"/>
        <color indexed="8"/>
        <rFont val="Calibri"/>
        <family val="2"/>
      </rPr>
      <t>#4</t>
    </r>
    <r>
      <rPr>
        <sz val="10"/>
        <rFont val="Arial"/>
        <family val="2"/>
      </rPr>
      <t/>
    </r>
  </si>
  <si>
    <r>
      <t>MOE</t>
    </r>
    <r>
      <rPr>
        <vertAlign val="subscript"/>
        <sz val="12"/>
        <color indexed="8"/>
        <rFont val="Calibri"/>
        <family val="2"/>
      </rPr>
      <t>#4</t>
    </r>
    <r>
      <rPr>
        <sz val="10"/>
        <rFont val="Arial"/>
        <family val="2"/>
      </rPr>
      <t/>
    </r>
  </si>
  <si>
    <r>
      <t>Characteristic</t>
    </r>
    <r>
      <rPr>
        <vertAlign val="subscript"/>
        <sz val="12"/>
        <color indexed="8"/>
        <rFont val="Calibri"/>
        <family val="2"/>
      </rPr>
      <t>#5</t>
    </r>
  </si>
  <si>
    <r>
      <t>Estimate</t>
    </r>
    <r>
      <rPr>
        <vertAlign val="subscript"/>
        <sz val="12"/>
        <color indexed="8"/>
        <rFont val="Calibri"/>
        <family val="2"/>
      </rPr>
      <t>#5</t>
    </r>
  </si>
  <si>
    <r>
      <t>MOE</t>
    </r>
    <r>
      <rPr>
        <vertAlign val="subscript"/>
        <sz val="12"/>
        <color indexed="8"/>
        <rFont val="Calibri"/>
        <family val="2"/>
      </rPr>
      <t>#5</t>
    </r>
  </si>
  <si>
    <r>
      <t>Characteristic</t>
    </r>
    <r>
      <rPr>
        <vertAlign val="subscript"/>
        <sz val="12"/>
        <color indexed="8"/>
        <rFont val="Calibri"/>
        <family val="2"/>
      </rPr>
      <t>#6</t>
    </r>
  </si>
  <si>
    <r>
      <t>Estimate</t>
    </r>
    <r>
      <rPr>
        <vertAlign val="subscript"/>
        <sz val="12"/>
        <color indexed="8"/>
        <rFont val="Calibri"/>
        <family val="2"/>
      </rPr>
      <t>#6</t>
    </r>
  </si>
  <si>
    <r>
      <t>MOE</t>
    </r>
    <r>
      <rPr>
        <vertAlign val="subscript"/>
        <sz val="12"/>
        <color indexed="8"/>
        <rFont val="Calibri"/>
        <family val="2"/>
      </rPr>
      <t>#6</t>
    </r>
  </si>
  <si>
    <r>
      <t>Characteristic</t>
    </r>
    <r>
      <rPr>
        <vertAlign val="subscript"/>
        <sz val="12"/>
        <color indexed="8"/>
        <rFont val="Calibri"/>
        <family val="2"/>
      </rPr>
      <t>#7</t>
    </r>
  </si>
  <si>
    <r>
      <t>Estimate</t>
    </r>
    <r>
      <rPr>
        <vertAlign val="subscript"/>
        <sz val="12"/>
        <color indexed="8"/>
        <rFont val="Calibri"/>
        <family val="2"/>
      </rPr>
      <t>#7</t>
    </r>
  </si>
  <si>
    <r>
      <t>MOE</t>
    </r>
    <r>
      <rPr>
        <vertAlign val="subscript"/>
        <sz val="12"/>
        <color indexed="8"/>
        <rFont val="Calibri"/>
        <family val="2"/>
      </rPr>
      <t>#7</t>
    </r>
  </si>
  <si>
    <r>
      <t>Characteristic</t>
    </r>
    <r>
      <rPr>
        <vertAlign val="subscript"/>
        <sz val="12"/>
        <color indexed="8"/>
        <rFont val="Calibri"/>
        <family val="2"/>
      </rPr>
      <t>#8</t>
    </r>
  </si>
  <si>
    <r>
      <t>Estimate</t>
    </r>
    <r>
      <rPr>
        <vertAlign val="subscript"/>
        <sz val="12"/>
        <color indexed="8"/>
        <rFont val="Calibri"/>
        <family val="2"/>
      </rPr>
      <t>#8</t>
    </r>
  </si>
  <si>
    <r>
      <t>MOE</t>
    </r>
    <r>
      <rPr>
        <vertAlign val="subscript"/>
        <sz val="12"/>
        <color indexed="8"/>
        <rFont val="Calibri"/>
        <family val="2"/>
      </rPr>
      <t>#8</t>
    </r>
  </si>
  <si>
    <r>
      <t>Characteristic</t>
    </r>
    <r>
      <rPr>
        <vertAlign val="subscript"/>
        <sz val="12"/>
        <color indexed="8"/>
        <rFont val="Calibri"/>
        <family val="2"/>
      </rPr>
      <t>#9</t>
    </r>
  </si>
  <si>
    <r>
      <t>Estimate</t>
    </r>
    <r>
      <rPr>
        <vertAlign val="subscript"/>
        <sz val="12"/>
        <color indexed="8"/>
        <rFont val="Calibri"/>
        <family val="2"/>
      </rPr>
      <t>#9</t>
    </r>
  </si>
  <si>
    <r>
      <t>MOE</t>
    </r>
    <r>
      <rPr>
        <vertAlign val="subscript"/>
        <sz val="12"/>
        <color indexed="8"/>
        <rFont val="Calibri"/>
        <family val="2"/>
      </rPr>
      <t>#9</t>
    </r>
  </si>
  <si>
    <r>
      <t>Characteristic</t>
    </r>
    <r>
      <rPr>
        <vertAlign val="subscript"/>
        <sz val="12"/>
        <color indexed="8"/>
        <rFont val="Calibri"/>
        <family val="2"/>
      </rPr>
      <t>#10</t>
    </r>
  </si>
  <si>
    <r>
      <t>Estimate</t>
    </r>
    <r>
      <rPr>
        <vertAlign val="subscript"/>
        <sz val="12"/>
        <color indexed="8"/>
        <rFont val="Calibri"/>
        <family val="2"/>
      </rPr>
      <t>#10</t>
    </r>
  </si>
  <si>
    <r>
      <t>MOE</t>
    </r>
    <r>
      <rPr>
        <vertAlign val="subscript"/>
        <sz val="12"/>
        <color indexed="8"/>
        <rFont val="Calibri"/>
        <family val="2"/>
      </rPr>
      <t>#10</t>
    </r>
  </si>
  <si>
    <t>B23002D Unavailable for 2015</t>
  </si>
  <si>
    <t>Total Population Ages 16-24</t>
  </si>
  <si>
    <t>Total Population Ages 25-64</t>
  </si>
  <si>
    <t>Total # Employed Ages 16-24</t>
  </si>
  <si>
    <t>Total # Employed Ages 25-64</t>
  </si>
  <si>
    <t>% of Population Ages 16-24 that are Employed</t>
  </si>
  <si>
    <t>% of Population Ages 25-64 that are Employed</t>
  </si>
  <si>
    <t>16-64</t>
  </si>
  <si>
    <t>18-64</t>
  </si>
  <si>
    <t>25-64</t>
  </si>
  <si>
    <t>Black</t>
  </si>
  <si>
    <t>16-24</t>
  </si>
  <si>
    <t>Total Population Ages 16-64</t>
  </si>
  <si>
    <t>Total # Employed Ages 16-64</t>
  </si>
  <si>
    <t>% of Population Ages 16-64 that are Employed</t>
  </si>
  <si>
    <t>Male</t>
  </si>
  <si>
    <t>Total Black Males</t>
  </si>
  <si>
    <t>Total Black Females</t>
  </si>
  <si>
    <t>Total</t>
  </si>
  <si>
    <t>Total Population</t>
  </si>
  <si>
    <t>2016 American Community Survey 1-Year Estimates</t>
  </si>
  <si>
    <t xml:space="preserve">Total Population Source: Table B23001 - Sex by Age by Employment Status for the Population 16 Years and Over, 2016 American Community Survey, 1-Year Estimates, </t>
  </si>
  <si>
    <t>2019 American Community Survey 1-Year Estimates</t>
  </si>
  <si>
    <t xml:space="preserve">Total Population Source: Table B23001 - Sex by Age by Employment Status for the Population 16 Years and Over, 2019 American Community Survey, 1-Year Estimates, </t>
  </si>
  <si>
    <t>2015 American Community Survey 1-Year Estimates</t>
  </si>
  <si>
    <t>Black Males</t>
  </si>
  <si>
    <t>Black Females</t>
  </si>
  <si>
    <t>2021 American Community Survey 1-Year Estimates</t>
  </si>
  <si>
    <t xml:space="preserve">Total Population Source: Table B23001 - Sex by Age by Employment Status for the Population 16 Years and Over, 2021 American Community Survey, 1-Year Estimates, </t>
  </si>
  <si>
    <t>2022 American Community Survey 1-Year Estimates</t>
  </si>
  <si>
    <t xml:space="preserve">Source(s): Table B23001: SEX BY AGE BY EMPLOYMENT STATUS FOR THE POPULATION 16 YEARS AND OVER, American Community Survey 1-Year Estimates </t>
  </si>
  <si>
    <t>https://data.census.gov/table?q=b23002b&amp;g=050XX00US48453</t>
  </si>
  <si>
    <t xml:space="preserve">Total Population Source: Table B23001 - Sex by Age by Employment Status for the Population 16 Years and Over, 2022 American Community Survey, 1-Year Estimates, </t>
  </si>
  <si>
    <t>2023 American Community Survey 1-Year Estimates</t>
  </si>
  <si>
    <t xml:space="preserve">Total Population Source: Table B23001 - Sex by Age by Employment Status for the Population 16 Years and Over, 2023 American Community Survey, 1-Year Estimates, </t>
  </si>
  <si>
    <t>https://data.census.gov/table?q=b23001&amp;g=050XX00US48453</t>
  </si>
  <si>
    <t>https://data.census.gov/table?q=b23002d&amp;g=050XX00US48453</t>
  </si>
  <si>
    <t>https://data.census.gov/table?q=b23002H&amp;g=050XX00US48453</t>
  </si>
  <si>
    <t>https://data.census.gov/table?q=b23002I&amp;g=050XX00US48453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</si>
</sst>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sz val="10"/>
      <name val="Arial"/>
      <family val="2"/>
    </font>
    <font>
      <vertAlign val="subscript"/>
      <sz val="12"/>
      <color indexed="8"/>
      <name val="Calibri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Tw Cen MT"/>
      <family val="2"/>
      <scheme val="minor"/>
    </font>
    <font>
      <b/>
      <sz val="10"/>
      <color rgb="FFFF0000"/>
      <name val="Arial"/>
      <family val="2"/>
    </font>
    <font>
      <sz val="12"/>
      <color theme="1"/>
      <name val="Tw Cen MT"/>
      <family val="2"/>
      <scheme val="minor"/>
    </font>
    <font>
      <sz val="12"/>
      <name val="Tw Cen MT"/>
      <family val="2"/>
      <scheme val="minor"/>
    </font>
    <font>
      <b/>
      <sz val="12"/>
      <color theme="1"/>
      <name val="Tw Cen MT"/>
      <family val="2"/>
      <scheme val="minor"/>
    </font>
    <font>
      <b/>
      <u/>
      <sz val="11"/>
      <color theme="1"/>
      <name val="Tw Cen MT"/>
      <family val="2"/>
      <scheme val="minor"/>
    </font>
    <font>
      <b/>
      <i/>
      <sz val="12"/>
      <color theme="0"/>
      <name val="Tw Cen MT"/>
      <family val="2"/>
      <scheme val="minor"/>
    </font>
    <font>
      <sz val="10"/>
      <color theme="1"/>
      <name val="Tw Cen MT"/>
      <family val="2"/>
      <scheme val="minor"/>
    </font>
    <font>
      <sz val="10"/>
      <color theme="1"/>
      <name val="Arial"/>
      <family val="2"/>
    </font>
    <font>
      <sz val="10"/>
      <color theme="1"/>
      <name val="SansSerif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4" xfId="0" applyBorder="1"/>
    <xf numFmtId="0" fontId="2" fillId="2" borderId="4" xfId="0" applyFont="1" applyFill="1" applyBorder="1" applyAlignment="1">
      <alignment horizontal="left" vertical="top" wrapText="1"/>
    </xf>
    <xf numFmtId="9" fontId="0" fillId="0" borderId="4" xfId="2" applyFont="1" applyBorder="1"/>
    <xf numFmtId="9" fontId="0" fillId="0" borderId="0" xfId="2" applyFont="1"/>
    <xf numFmtId="0" fontId="10" fillId="0" borderId="0" xfId="0" applyFont="1"/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3" fontId="0" fillId="0" borderId="4" xfId="0" applyNumberFormat="1" applyBorder="1"/>
    <xf numFmtId="0" fontId="2" fillId="3" borderId="2" xfId="0" applyFont="1" applyFill="1" applyBorder="1" applyAlignment="1">
      <alignment horizontal="left" vertical="top" wrapText="1"/>
    </xf>
    <xf numFmtId="3" fontId="2" fillId="3" borderId="2" xfId="0" applyNumberFormat="1" applyFont="1" applyFill="1" applyBorder="1" applyAlignment="1">
      <alignment vertical="top" wrapText="1"/>
    </xf>
    <xf numFmtId="3" fontId="2" fillId="3" borderId="2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2" fillId="3" borderId="4" xfId="0" applyFont="1" applyFill="1" applyBorder="1" applyAlignment="1">
      <alignment horizontal="left" vertical="top" wrapText="1"/>
    </xf>
    <xf numFmtId="3" fontId="0" fillId="3" borderId="4" xfId="0" applyNumberFormat="1" applyFill="1" applyBorder="1"/>
    <xf numFmtId="9" fontId="6" fillId="3" borderId="4" xfId="2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3" fontId="2" fillId="4" borderId="2" xfId="0" applyNumberFormat="1" applyFont="1" applyFill="1" applyBorder="1" applyAlignment="1">
      <alignment vertical="top" wrapText="1"/>
    </xf>
    <xf numFmtId="0" fontId="0" fillId="4" borderId="0" xfId="0" applyFill="1"/>
    <xf numFmtId="0" fontId="2" fillId="4" borderId="4" xfId="0" applyFont="1" applyFill="1" applyBorder="1" applyAlignment="1">
      <alignment horizontal="left" vertical="top" wrapText="1"/>
    </xf>
    <xf numFmtId="9" fontId="6" fillId="4" borderId="4" xfId="2" applyFont="1" applyFill="1" applyBorder="1"/>
    <xf numFmtId="3" fontId="2" fillId="4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3" fontId="11" fillId="5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 wrapText="1"/>
    </xf>
    <xf numFmtId="164" fontId="11" fillId="0" borderId="9" xfId="2" applyNumberFormat="1" applyFont="1" applyBorder="1" applyAlignment="1">
      <alignment wrapText="1"/>
    </xf>
    <xf numFmtId="0" fontId="11" fillId="0" borderId="0" xfId="0" applyFont="1"/>
    <xf numFmtId="0" fontId="11" fillId="5" borderId="0" xfId="0" applyFont="1" applyFill="1"/>
    <xf numFmtId="3" fontId="12" fillId="5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9" fontId="0" fillId="0" borderId="0" xfId="2" applyFont="1" applyBorder="1"/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3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0" fillId="0" borderId="0" xfId="1" applyNumberFormat="1" applyFont="1"/>
    <xf numFmtId="0" fontId="3" fillId="6" borderId="0" xfId="0" applyFont="1" applyFill="1" applyAlignment="1">
      <alignment horizontal="right"/>
    </xf>
    <xf numFmtId="165" fontId="8" fillId="6" borderId="0" xfId="1" applyNumberFormat="1" applyFont="1" applyFill="1"/>
    <xf numFmtId="0" fontId="0" fillId="6" borderId="0" xfId="0" applyFill="1"/>
    <xf numFmtId="3" fontId="0" fillId="6" borderId="0" xfId="0" applyNumberFormat="1" applyFill="1"/>
    <xf numFmtId="9" fontId="8" fillId="6" borderId="0" xfId="2" applyFont="1" applyFill="1"/>
    <xf numFmtId="165" fontId="9" fillId="0" borderId="0" xfId="1" applyNumberFormat="1" applyFont="1"/>
    <xf numFmtId="165" fontId="0" fillId="0" borderId="0" xfId="0" applyNumberFormat="1"/>
    <xf numFmtId="0" fontId="17" fillId="0" borderId="0" xfId="0" applyFont="1"/>
    <xf numFmtId="9" fontId="0" fillId="4" borderId="4" xfId="2" applyFont="1" applyFill="1" applyBorder="1"/>
    <xf numFmtId="0" fontId="2" fillId="4" borderId="0" xfId="0" applyFont="1" applyFill="1" applyAlignment="1">
      <alignment horizontal="left" vertical="top" wrapText="1"/>
    </xf>
    <xf numFmtId="9" fontId="0" fillId="4" borderId="0" xfId="2" applyFont="1" applyFill="1" applyBorder="1"/>
    <xf numFmtId="3" fontId="11" fillId="0" borderId="0" xfId="0" applyNumberFormat="1" applyFont="1" applyAlignment="1">
      <alignment horizontal="right"/>
    </xf>
    <xf numFmtId="0" fontId="17" fillId="0" borderId="4" xfId="0" applyFont="1" applyBorder="1"/>
    <xf numFmtId="9" fontId="17" fillId="0" borderId="4" xfId="2" applyFont="1" applyBorder="1"/>
    <xf numFmtId="165" fontId="0" fillId="6" borderId="0" xfId="1" applyNumberFormat="1" applyFont="1" applyFill="1"/>
    <xf numFmtId="9" fontId="0" fillId="6" borderId="0" xfId="2" applyFont="1" applyFill="1"/>
    <xf numFmtId="9" fontId="2" fillId="3" borderId="4" xfId="0" applyNumberFormat="1" applyFont="1" applyFill="1" applyBorder="1" applyAlignment="1">
      <alignment horizontal="left" vertical="top" wrapText="1"/>
    </xf>
    <xf numFmtId="165" fontId="0" fillId="0" borderId="4" xfId="1" applyNumberFormat="1" applyFont="1" applyBorder="1"/>
    <xf numFmtId="165" fontId="0" fillId="4" borderId="4" xfId="1" applyNumberFormat="1" applyFont="1" applyFill="1" applyBorder="1"/>
    <xf numFmtId="165" fontId="0" fillId="3" borderId="4" xfId="1" applyNumberFormat="1" applyFont="1" applyFill="1" applyBorder="1"/>
    <xf numFmtId="165" fontId="0" fillId="4" borderId="0" xfId="1" applyNumberFormat="1" applyFont="1" applyFill="1" applyBorder="1"/>
    <xf numFmtId="3" fontId="2" fillId="3" borderId="2" xfId="0" applyNumberFormat="1" applyFont="1" applyFill="1" applyBorder="1" applyAlignment="1">
      <alignment wrapText="1"/>
    </xf>
    <xf numFmtId="9" fontId="6" fillId="3" borderId="4" xfId="2" applyFont="1" applyFill="1" applyBorder="1" applyAlignment="1"/>
    <xf numFmtId="9" fontId="3" fillId="3" borderId="4" xfId="2" applyFont="1" applyFill="1" applyBorder="1"/>
    <xf numFmtId="165" fontId="1" fillId="6" borderId="0" xfId="1" applyNumberFormat="1" applyFont="1" applyFill="1"/>
    <xf numFmtId="9" fontId="1" fillId="6" borderId="0" xfId="2" applyFont="1" applyFill="1"/>
    <xf numFmtId="165" fontId="2" fillId="2" borderId="2" xfId="1" applyNumberFormat="1" applyFont="1" applyFill="1" applyBorder="1" applyAlignment="1">
      <alignment horizontal="left" vertical="top" wrapText="1"/>
    </xf>
    <xf numFmtId="165" fontId="2" fillId="3" borderId="2" xfId="1" applyNumberFormat="1" applyFont="1" applyFill="1" applyBorder="1" applyAlignment="1">
      <alignment horizontal="left" vertical="top" wrapText="1"/>
    </xf>
    <xf numFmtId="165" fontId="2" fillId="4" borderId="2" xfId="1" applyNumberFormat="1" applyFont="1" applyFill="1" applyBorder="1" applyAlignment="1">
      <alignment horizontal="left" vertical="top" wrapText="1"/>
    </xf>
    <xf numFmtId="9" fontId="2" fillId="3" borderId="0" xfId="0" applyNumberFormat="1" applyFont="1" applyFill="1" applyAlignment="1">
      <alignment horizontal="left" vertical="top" wrapText="1"/>
    </xf>
    <xf numFmtId="9" fontId="6" fillId="3" borderId="0" xfId="2" applyFont="1" applyFill="1" applyBorder="1"/>
    <xf numFmtId="0" fontId="0" fillId="8" borderId="0" xfId="0" applyFill="1"/>
    <xf numFmtId="165" fontId="0" fillId="8" borderId="0" xfId="0" applyNumberFormat="1" applyFill="1"/>
    <xf numFmtId="9" fontId="0" fillId="8" borderId="0" xfId="2" applyFont="1" applyFill="1"/>
    <xf numFmtId="3" fontId="18" fillId="2" borderId="2" xfId="0" applyNumberFormat="1" applyFont="1" applyFill="1" applyBorder="1" applyAlignment="1">
      <alignment vertical="top" wrapText="1"/>
    </xf>
    <xf numFmtId="3" fontId="18" fillId="2" borderId="2" xfId="0" applyNumberFormat="1" applyFont="1" applyFill="1" applyBorder="1" applyAlignment="1">
      <alignment horizontal="left" vertical="top" wrapText="1"/>
    </xf>
    <xf numFmtId="3" fontId="18" fillId="3" borderId="2" xfId="0" applyNumberFormat="1" applyFont="1" applyFill="1" applyBorder="1" applyAlignment="1">
      <alignment vertical="top" wrapText="1"/>
    </xf>
    <xf numFmtId="0" fontId="18" fillId="3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vertical="top" wrapText="1"/>
    </xf>
    <xf numFmtId="3" fontId="18" fillId="3" borderId="2" xfId="0" applyNumberFormat="1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horizontal="left" vertical="top" wrapText="1"/>
    </xf>
    <xf numFmtId="3" fontId="18" fillId="4" borderId="2" xfId="0" applyNumberFormat="1" applyFont="1" applyFill="1" applyBorder="1" applyAlignment="1">
      <alignment vertical="top" wrapText="1"/>
    </xf>
    <xf numFmtId="3" fontId="18" fillId="4" borderId="2" xfId="0" applyNumberFormat="1" applyFont="1" applyFill="1" applyBorder="1" applyAlignment="1">
      <alignment horizontal="left" vertical="top" wrapText="1"/>
    </xf>
    <xf numFmtId="165" fontId="18" fillId="2" borderId="2" xfId="1" applyNumberFormat="1" applyFont="1" applyFill="1" applyBorder="1" applyAlignment="1">
      <alignment horizontal="left" vertical="top" wrapText="1"/>
    </xf>
    <xf numFmtId="165" fontId="18" fillId="3" borderId="2" xfId="1" applyNumberFormat="1" applyFont="1" applyFill="1" applyBorder="1" applyAlignment="1">
      <alignment horizontal="left" vertical="top" wrapText="1"/>
    </xf>
    <xf numFmtId="165" fontId="18" fillId="4" borderId="2" xfId="1" applyNumberFormat="1" applyFont="1" applyFill="1" applyBorder="1" applyAlignment="1">
      <alignment horizontal="left" vertical="top" wrapText="1"/>
    </xf>
    <xf numFmtId="165" fontId="9" fillId="9" borderId="0" xfId="1" applyNumberFormat="1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165" fontId="0" fillId="5" borderId="0" xfId="0" applyNumberFormat="1" applyFill="1"/>
    <xf numFmtId="0" fontId="7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7" borderId="0" xfId="0" applyFont="1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D5B4"/>
      <color rgb="FFFC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r>
              <a:rPr lang="en-US" sz="1200">
                <a:latin typeface="Tw Cen MT" panose="020B0602020104020603" pitchFamily="34" charset="0"/>
              </a:rPr>
              <a:t>Percent Employed by Sex, Race and Ethnicity,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r>
              <a:rPr lang="en-US" sz="1200">
                <a:latin typeface="Tw Cen MT" panose="020B0602020104020603" pitchFamily="34" charset="0"/>
              </a:rPr>
              <a:t> Ages 18-64, Travis County, 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Overview!$B$13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Overview!$C$12:$F$12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Overview!$C$13:$F$13</c:f>
              <c:numCache>
                <c:formatCode>0%</c:formatCode>
                <c:ptCount val="4"/>
                <c:pt idx="0">
                  <c:v>0.79077770130763936</c:v>
                </c:pt>
                <c:pt idx="1">
                  <c:v>0.73761261261261257</c:v>
                </c:pt>
                <c:pt idx="2">
                  <c:v>0.74183351243020168</c:v>
                </c:pt>
                <c:pt idx="3">
                  <c:v>0.81745062836624771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4-444D-98C5-B414641FB77D}"/>
            </c:ext>
          </c:extLst>
        </c:ser>
        <c:ser>
          <c:idx val="1"/>
          <c:order val="1"/>
          <c:tx>
            <c:strRef>
              <c:f>Overview!$B$14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Overview!$C$12:$F$12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Overview!$C$14:$F$14</c:f>
              <c:numCache>
                <c:formatCode>0%</c:formatCode>
                <c:ptCount val="4"/>
                <c:pt idx="0">
                  <c:v>0.88215654200371973</c:v>
                </c:pt>
                <c:pt idx="1">
                  <c:v>0.73325282200423914</c:v>
                </c:pt>
                <c:pt idx="2">
                  <c:v>0.80687109092523757</c:v>
                </c:pt>
                <c:pt idx="3">
                  <c:v>0.84786506007481344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4-444D-98C5-B414641FB77D}"/>
            </c:ext>
          </c:extLst>
        </c:ser>
        <c:ser>
          <c:idx val="2"/>
          <c:order val="2"/>
          <c:tx>
            <c:strRef>
              <c:f>Overview!$B$15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Overview!$C$12:$F$12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Overview!$C$15:$F$15</c:f>
              <c:numCache>
                <c:formatCode>0%</c:formatCode>
                <c:ptCount val="4"/>
                <c:pt idx="0">
                  <c:v>0.69155717761557178</c:v>
                </c:pt>
                <c:pt idx="1">
                  <c:v>0.74221228353008473</c:v>
                </c:pt>
                <c:pt idx="2">
                  <c:v>0.67147699824330254</c:v>
                </c:pt>
                <c:pt idx="3">
                  <c:v>0.78440315420779561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4-444D-98C5-B414641F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75744"/>
        <c:axId val="226851816"/>
      </c:barChart>
      <c:catAx>
        <c:axId val="18097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1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endParaRPr lang="en-US"/>
          </a:p>
        </c:txPr>
        <c:crossAx val="226851816"/>
        <c:crosses val="autoZero"/>
        <c:auto val="1"/>
        <c:lblAlgn val="ctr"/>
        <c:lblOffset val="100"/>
        <c:noMultiLvlLbl val="0"/>
      </c:catAx>
      <c:valAx>
        <c:axId val="22685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endParaRPr lang="en-US"/>
          </a:p>
        </c:txPr>
        <c:crossAx val="1809757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78436657681941"/>
          <c:y val="0.37178597824323506"/>
          <c:w val="0.18328840970350405"/>
          <c:h val="0.340514260447075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chemeClr val="tx1"/>
                </a:solidFill>
                <a:latin typeface="Tw Cen MT" panose="020B0602020104020603" pitchFamily="34" charset="0"/>
                <a:cs typeface="Arial" panose="020B0604020202020204" pitchFamily="34" charset="0"/>
              </a:rPr>
              <a:t>Percent Employed by Sex, Race, and Ethnicity,</a:t>
            </a:r>
          </a:p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chemeClr val="tx1"/>
                </a:solidFill>
                <a:latin typeface="Tw Cen MT" panose="020B0602020104020603" pitchFamily="34" charset="0"/>
                <a:cs typeface="Arial" panose="020B0604020202020204" pitchFamily="34" charset="0"/>
              </a:rPr>
              <a:t> Ages 25-64,</a:t>
            </a:r>
            <a:r>
              <a:rPr lang="en-US" sz="1400" baseline="0">
                <a:solidFill>
                  <a:schemeClr val="tx1"/>
                </a:solidFill>
                <a:latin typeface="Tw Cen MT" panose="020B0602020104020603" pitchFamily="34" charset="0"/>
                <a:cs typeface="Arial" panose="020B0604020202020204" pitchFamily="34" charset="0"/>
              </a:rPr>
              <a:t> Travis County 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Overview!$B$8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Overview!$C$7:$F$7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Overview!$C$8:$F$8</c:f>
              <c:numCache>
                <c:formatCode>0%</c:formatCode>
                <c:ptCount val="4"/>
                <c:pt idx="0">
                  <c:v>0.84984272465968869</c:v>
                </c:pt>
                <c:pt idx="1">
                  <c:v>0.77876197342671749</c:v>
                </c:pt>
                <c:pt idx="2">
                  <c:v>0.79105375879930939</c:v>
                </c:pt>
                <c:pt idx="3">
                  <c:v>0.84545424182554829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8-4C8D-98A2-9F1C728FA0DE}"/>
            </c:ext>
          </c:extLst>
        </c:ser>
        <c:ser>
          <c:idx val="1"/>
          <c:order val="1"/>
          <c:tx>
            <c:strRef>
              <c:f>Overview!$B$9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Overview!$C$7:$F$7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Overview!$C$9:$F$9</c:f>
              <c:numCache>
                <c:formatCode>0%</c:formatCode>
                <c:ptCount val="4"/>
                <c:pt idx="0">
                  <c:v>0.94251943850127851</c:v>
                </c:pt>
                <c:pt idx="1">
                  <c:v>0.80102099346105315</c:v>
                </c:pt>
                <c:pt idx="2">
                  <c:v>0.86859050421630513</c:v>
                </c:pt>
                <c:pt idx="3">
                  <c:v>0.88177074137288369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8-4C8D-98A2-9F1C728FA0DE}"/>
            </c:ext>
          </c:extLst>
        </c:ser>
        <c:ser>
          <c:idx val="2"/>
          <c:order val="2"/>
          <c:tx>
            <c:strRef>
              <c:f>Overview!$B$10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Overview!$C$7:$F$7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Overview!$C$10:$F$10</c:f>
              <c:numCache>
                <c:formatCode>0%</c:formatCode>
                <c:ptCount val="4"/>
                <c:pt idx="0">
                  <c:v>0.74959074230877787</c:v>
                </c:pt>
                <c:pt idx="1">
                  <c:v>0.75531046985949535</c:v>
                </c:pt>
                <c:pt idx="2">
                  <c:v>0.70545959446006601</c:v>
                </c:pt>
                <c:pt idx="3">
                  <c:v>0.80550234974829904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58-4C8D-98A2-9F1C728F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853384"/>
        <c:axId val="227466536"/>
      </c:barChart>
      <c:catAx>
        <c:axId val="22685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7466536"/>
        <c:crosses val="autoZero"/>
        <c:auto val="1"/>
        <c:lblAlgn val="ctr"/>
        <c:lblOffset val="100"/>
        <c:noMultiLvlLbl val="0"/>
      </c:catAx>
      <c:valAx>
        <c:axId val="22746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685338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77005347593587"/>
          <c:y val="0.44444623057416477"/>
          <c:w val="0.18983957219251338"/>
          <c:h val="0.3827175874388641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r>
              <a:rPr lang="en-US" sz="1200">
                <a:latin typeface="Tw Cen MT" panose="020B0602020104020603" pitchFamily="34" charset="0"/>
              </a:rPr>
              <a:t>Percent Employed by Sex, Race and Ethnicity,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r>
              <a:rPr lang="en-US" sz="1200">
                <a:latin typeface="Tw Cen MT" panose="020B0602020104020603" pitchFamily="34" charset="0"/>
              </a:rPr>
              <a:t> Ages 16-24, Travis County, 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Overview!$B$3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Overview!$C$2:$F$2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Overview!$C$3:$F$3</c:f>
              <c:numCache>
                <c:formatCode>0%</c:formatCode>
                <c:ptCount val="4"/>
                <c:pt idx="0">
                  <c:v>0.42686492356528277</c:v>
                </c:pt>
                <c:pt idx="1">
                  <c:v>0.48495799078507545</c:v>
                </c:pt>
                <c:pt idx="2">
                  <c:v>0.55193286999967972</c:v>
                </c:pt>
                <c:pt idx="3">
                  <c:v>0.62408415973318665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9-4ED0-911C-255CE66F9368}"/>
            </c:ext>
          </c:extLst>
        </c:ser>
        <c:ser>
          <c:idx val="1"/>
          <c:order val="1"/>
          <c:tx>
            <c:strRef>
              <c:f>Overview!$B$4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Overview!$C$2:$F$2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Overview!$C$4:$F$4</c:f>
              <c:numCache>
                <c:formatCode>0%</c:formatCode>
                <c:ptCount val="4"/>
                <c:pt idx="0">
                  <c:v>0.51499761942548805</c:v>
                </c:pt>
                <c:pt idx="1">
                  <c:v>0.31913774973711884</c:v>
                </c:pt>
                <c:pt idx="2">
                  <c:v>0.55705686475409832</c:v>
                </c:pt>
                <c:pt idx="3">
                  <c:v>0.60230179028132991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9-4ED0-911C-255CE66F9368}"/>
            </c:ext>
          </c:extLst>
        </c:ser>
        <c:ser>
          <c:idx val="2"/>
          <c:order val="2"/>
          <c:tx>
            <c:strRef>
              <c:f>Overview!$B$5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Overview!$C$2:$F$2</c:f>
              <c:strCache>
                <c:ptCount val="4"/>
                <c:pt idx="0">
                  <c:v>Asian</c:v>
                </c:pt>
                <c:pt idx="1">
                  <c:v>Black 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Overview!$C$5:$F$5</c:f>
              <c:numCache>
                <c:formatCode>0%</c:formatCode>
                <c:ptCount val="4"/>
                <c:pt idx="0">
                  <c:v>0.3289241622574956</c:v>
                </c:pt>
                <c:pt idx="1">
                  <c:v>0.66138355398098081</c:v>
                </c:pt>
                <c:pt idx="2">
                  <c:v>0.54680592042032417</c:v>
                </c:pt>
                <c:pt idx="3">
                  <c:v>0.64581635184463271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9-4ED0-911C-255CE66F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75744"/>
        <c:axId val="226851816"/>
      </c:barChart>
      <c:catAx>
        <c:axId val="18097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1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endParaRPr lang="en-US"/>
          </a:p>
        </c:txPr>
        <c:crossAx val="226851816"/>
        <c:crosses val="autoZero"/>
        <c:auto val="1"/>
        <c:lblAlgn val="ctr"/>
        <c:lblOffset val="100"/>
        <c:noMultiLvlLbl val="0"/>
      </c:catAx>
      <c:valAx>
        <c:axId val="22685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Tw Cen MT" panose="020B0602020104020603" pitchFamily="34" charset="0"/>
                <a:ea typeface="Calibri"/>
                <a:cs typeface="Calibri"/>
              </a:defRPr>
            </a:pPr>
            <a:endParaRPr lang="en-US"/>
          </a:p>
        </c:txPr>
        <c:crossAx val="1809757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78436657681941"/>
          <c:y val="0.37178597824323506"/>
          <c:w val="0.18328840970350405"/>
          <c:h val="0.340514260447075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197908</xdr:colOff>
      <xdr:row>1</xdr:row>
      <xdr:rowOff>15876</xdr:rowOff>
    </xdr:from>
    <xdr:to>
      <xdr:col>26</xdr:col>
      <xdr:colOff>74083</xdr:colOff>
      <xdr:row>18</xdr:row>
      <xdr:rowOff>151342</xdr:rowOff>
    </xdr:to>
    <xdr:graphicFrame macro="">
      <xdr:nvGraphicFramePr>
        <xdr:cNvPr id="2198" name="Chart 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196738</xdr:colOff>
      <xdr:row>0</xdr:row>
      <xdr:rowOff>167218</xdr:rowOff>
    </xdr:from>
    <xdr:to>
      <xdr:col>19</xdr:col>
      <xdr:colOff>416984</xdr:colOff>
      <xdr:row>21</xdr:row>
      <xdr:rowOff>49742</xdr:rowOff>
    </xdr:to>
    <xdr:graphicFrame macro="">
      <xdr:nvGraphicFramePr>
        <xdr:cNvPr id="2199" name="Chart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541866</xdr:colOff>
      <xdr:row>20</xdr:row>
      <xdr:rowOff>143933</xdr:rowOff>
    </xdr:from>
    <xdr:to>
      <xdr:col>25</xdr:col>
      <xdr:colOff>414156</xdr:colOff>
      <xdr:row>38</xdr:row>
      <xdr:rowOff>144171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97440B-EBD3-44E6-8ED6-51A96B4B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10066" y="3225800"/>
          <a:ext cx="3529890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21</xdr:row>
      <xdr:rowOff>33867</xdr:rowOff>
    </xdr:from>
    <xdr:to>
      <xdr:col>19</xdr:col>
      <xdr:colOff>296045</xdr:colOff>
      <xdr:row>41</xdr:row>
      <xdr:rowOff>101193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4012AF-C0D1-BC42-0C22-4F0C4B8C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7200" y="3268134"/>
          <a:ext cx="4487045" cy="3115326"/>
        </a:xfrm>
        <a:prstGeom prst="rect">
          <a:avLst/>
        </a:prstGeom>
      </xdr:spPr>
    </xdr:pic>
    <xdr:clientData/>
  </xdr:twoCellAnchor>
  <xdr:twoCellAnchor>
    <xdr:from>
      <xdr:col>6</xdr:col>
      <xdr:colOff>203200</xdr:colOff>
      <xdr:row>0</xdr:row>
      <xdr:rowOff>160866</xdr:rowOff>
    </xdr:from>
    <xdr:to>
      <xdr:col>12</xdr:col>
      <xdr:colOff>79375</xdr:colOff>
      <xdr:row>18</xdr:row>
      <xdr:rowOff>126999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DAD9DB8E-55ED-4F67-B260-84F6E5DDA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21</xdr:row>
      <xdr:rowOff>0</xdr:rowOff>
    </xdr:from>
    <xdr:to>
      <xdr:col>11</xdr:col>
      <xdr:colOff>487986</xdr:colOff>
      <xdr:row>39</xdr:row>
      <xdr:rowOff>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6EF09B-58C6-766D-5832-019B7E57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3400" y="3234267"/>
          <a:ext cx="3535986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98"/>
  <sheetViews>
    <sheetView tabSelected="1" zoomScale="90" zoomScaleNormal="90" workbookViewId="0">
      <selection activeCell="F9" sqref="F9"/>
    </sheetView>
  </sheetViews>
  <sheetFormatPr defaultRowHeight="12.75"/>
  <cols>
    <col min="3" max="3" width="10.42578125" customWidth="1"/>
    <col min="4" max="4" width="11.42578125" bestFit="1" customWidth="1"/>
    <col min="5" max="5" width="14.7109375" bestFit="1" customWidth="1"/>
  </cols>
  <sheetData>
    <row r="2" spans="1:8">
      <c r="A2" s="102" t="s">
        <v>83</v>
      </c>
      <c r="B2" s="5"/>
      <c r="C2" s="7" t="s">
        <v>31</v>
      </c>
      <c r="D2" s="59" t="s">
        <v>19</v>
      </c>
      <c r="E2" s="59" t="s">
        <v>32</v>
      </c>
      <c r="F2" s="59" t="s">
        <v>33</v>
      </c>
    </row>
    <row r="3" spans="1:8" ht="12" customHeight="1">
      <c r="A3" s="102"/>
      <c r="B3" s="6" t="s">
        <v>25</v>
      </c>
      <c r="C3" s="7">
        <v>0.42686492356528277</v>
      </c>
      <c r="D3" s="60">
        <v>0.48495799078507545</v>
      </c>
      <c r="E3" s="60">
        <v>0.55193286999967972</v>
      </c>
      <c r="F3" s="60">
        <v>0.62408415973318665</v>
      </c>
    </row>
    <row r="4" spans="1:8" ht="12" customHeight="1">
      <c r="A4" s="102"/>
      <c r="B4" s="6" t="s">
        <v>30</v>
      </c>
      <c r="C4" s="7">
        <v>0.51499761942548805</v>
      </c>
      <c r="D4" s="60">
        <v>0.31913774973711884</v>
      </c>
      <c r="E4" s="60">
        <v>0.55705686475409832</v>
      </c>
      <c r="F4" s="60">
        <v>0.60230179028132991</v>
      </c>
      <c r="H4" s="9"/>
    </row>
    <row r="5" spans="1:8" ht="12" customHeight="1">
      <c r="A5" s="102"/>
      <c r="B5" s="6" t="s">
        <v>26</v>
      </c>
      <c r="C5" s="7">
        <v>0.3289241622574956</v>
      </c>
      <c r="D5" s="60">
        <v>0.66138355398098081</v>
      </c>
      <c r="E5" s="60">
        <v>0.54680592042032417</v>
      </c>
      <c r="F5" s="60">
        <v>0.64581635184463271</v>
      </c>
    </row>
    <row r="6" spans="1:8" ht="12" customHeight="1">
      <c r="D6" s="54"/>
      <c r="E6" s="54"/>
      <c r="F6" s="54"/>
    </row>
    <row r="7" spans="1:8" ht="12" customHeight="1">
      <c r="A7" s="102" t="s">
        <v>81</v>
      </c>
      <c r="B7" s="5"/>
      <c r="C7" s="7" t="s">
        <v>31</v>
      </c>
      <c r="D7" s="59" t="s">
        <v>19</v>
      </c>
      <c r="E7" s="59" t="s">
        <v>32</v>
      </c>
      <c r="F7" s="59" t="s">
        <v>33</v>
      </c>
    </row>
    <row r="8" spans="1:8" ht="12" customHeight="1">
      <c r="A8" s="102"/>
      <c r="B8" s="6" t="s">
        <v>25</v>
      </c>
      <c r="C8" s="7">
        <v>0.84984272465968869</v>
      </c>
      <c r="D8" s="60">
        <v>0.77876197342671749</v>
      </c>
      <c r="E8" s="60">
        <v>0.79105375879930939</v>
      </c>
      <c r="F8" s="60">
        <v>0.84545424182554829</v>
      </c>
    </row>
    <row r="9" spans="1:8" ht="12" customHeight="1">
      <c r="A9" s="102"/>
      <c r="B9" s="6" t="s">
        <v>30</v>
      </c>
      <c r="C9" s="7">
        <v>0.94251943850127851</v>
      </c>
      <c r="D9" s="60">
        <v>0.80102099346105315</v>
      </c>
      <c r="E9" s="60">
        <v>0.86859050421630513</v>
      </c>
      <c r="F9" s="60">
        <v>0.88177074137288369</v>
      </c>
    </row>
    <row r="10" spans="1:8" ht="12" customHeight="1">
      <c r="A10" s="102"/>
      <c r="B10" s="6" t="s">
        <v>26</v>
      </c>
      <c r="C10" s="7">
        <v>0.74959074230877787</v>
      </c>
      <c r="D10" s="60">
        <v>0.75531046985949535</v>
      </c>
      <c r="E10" s="60">
        <v>0.70545959446006601</v>
      </c>
      <c r="F10" s="60">
        <v>0.80550234974829904</v>
      </c>
    </row>
    <row r="11" spans="1:8" ht="12" customHeight="1">
      <c r="D11" s="54"/>
      <c r="E11" s="54"/>
      <c r="F11" s="54"/>
    </row>
    <row r="12" spans="1:8" ht="12" customHeight="1">
      <c r="A12" s="102" t="s">
        <v>80</v>
      </c>
      <c r="B12" s="5"/>
      <c r="C12" s="7" t="s">
        <v>31</v>
      </c>
      <c r="D12" s="59" t="s">
        <v>19</v>
      </c>
      <c r="E12" s="59" t="s">
        <v>32</v>
      </c>
      <c r="F12" s="59" t="s">
        <v>33</v>
      </c>
    </row>
    <row r="13" spans="1:8" ht="12" customHeight="1">
      <c r="A13" s="102"/>
      <c r="B13" s="6" t="s">
        <v>25</v>
      </c>
      <c r="C13" s="7">
        <v>0.79077770130763936</v>
      </c>
      <c r="D13" s="60">
        <v>0.73761261261261257</v>
      </c>
      <c r="E13" s="60">
        <v>0.74183351243020168</v>
      </c>
      <c r="F13" s="60">
        <v>0.81745062836624771</v>
      </c>
    </row>
    <row r="14" spans="1:8" ht="12" customHeight="1">
      <c r="A14" s="102"/>
      <c r="B14" s="6" t="s">
        <v>30</v>
      </c>
      <c r="C14" s="7">
        <v>0.88215654200371973</v>
      </c>
      <c r="D14" s="60">
        <v>0.73325282200423914</v>
      </c>
      <c r="E14" s="60">
        <v>0.80687109092523757</v>
      </c>
      <c r="F14" s="60">
        <v>0.84786506007481344</v>
      </c>
    </row>
    <row r="15" spans="1:8" ht="12" customHeight="1">
      <c r="A15" s="102"/>
      <c r="B15" s="6" t="s">
        <v>26</v>
      </c>
      <c r="C15" s="7">
        <v>0.69155717761557178</v>
      </c>
      <c r="D15" s="60">
        <v>0.74221228353008473</v>
      </c>
      <c r="E15" s="60">
        <v>0.67147699824330254</v>
      </c>
      <c r="F15" s="60">
        <v>0.78440315420779561</v>
      </c>
    </row>
    <row r="16" spans="1:8" ht="12" customHeight="1"/>
    <row r="17" spans="2:21" ht="12" customHeight="1"/>
    <row r="18" spans="2:21" ht="12" customHeight="1"/>
    <row r="19" spans="2:21" ht="12" customHeight="1"/>
    <row r="20" spans="2:21" ht="12" customHeight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12" customHeight="1">
      <c r="E21" s="54"/>
    </row>
    <row r="22" spans="2:21" ht="12" customHeight="1"/>
    <row r="23" spans="2:21" ht="12" customHeight="1"/>
    <row r="24" spans="2:21" ht="12" customHeight="1"/>
    <row r="25" spans="2:21" ht="12" customHeight="1"/>
    <row r="26" spans="2:21" ht="12" customHeight="1"/>
    <row r="27" spans="2:21" ht="12" customHeight="1">
      <c r="B27" s="1"/>
    </row>
    <row r="28" spans="2:21" ht="12" customHeight="1">
      <c r="B28" s="103" t="s">
        <v>102</v>
      </c>
      <c r="C28" s="103"/>
      <c r="D28" s="103"/>
      <c r="E28" s="103"/>
      <c r="F28" s="103"/>
    </row>
    <row r="29" spans="2:21" ht="12" customHeight="1">
      <c r="B29" s="103"/>
      <c r="C29" s="103"/>
      <c r="D29" s="103"/>
      <c r="E29" s="103"/>
      <c r="F29" s="103"/>
    </row>
    <row r="30" spans="2:21" ht="12" customHeight="1">
      <c r="B30" s="8"/>
    </row>
    <row r="31" spans="2:21" ht="12" customHeight="1">
      <c r="B31" s="8" t="s">
        <v>107</v>
      </c>
    </row>
    <row r="32" spans="2:21" ht="12" customHeight="1">
      <c r="B32" s="8" t="s">
        <v>103</v>
      </c>
    </row>
    <row r="33" spans="2:2" ht="12" customHeight="1">
      <c r="B33" t="s">
        <v>108</v>
      </c>
    </row>
    <row r="34" spans="2:2" ht="12" customHeight="1">
      <c r="B34" t="s">
        <v>109</v>
      </c>
    </row>
    <row r="35" spans="2:2" ht="12" customHeight="1">
      <c r="B35" t="s">
        <v>110</v>
      </c>
    </row>
    <row r="36" spans="2:2" ht="12" customHeight="1"/>
    <row r="37" spans="2:2" ht="12" customHeight="1"/>
    <row r="38" spans="2:2" ht="12" customHeight="1"/>
    <row r="39" spans="2:2" ht="12" customHeight="1"/>
    <row r="40" spans="2:2" ht="12" customHeight="1"/>
    <row r="41" spans="2:2" ht="12" customHeight="1"/>
    <row r="42" spans="2:2" ht="12" customHeight="1"/>
    <row r="43" spans="2:2" ht="12" customHeight="1"/>
    <row r="44" spans="2:2" ht="12" customHeight="1"/>
    <row r="45" spans="2:2" ht="12" customHeight="1"/>
    <row r="46" spans="2:2" ht="12" customHeight="1"/>
    <row r="47" spans="2:2" ht="12" customHeight="1"/>
    <row r="48" spans="2: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231.95" customHeight="1"/>
    <row r="84" ht="12" customHeight="1"/>
    <row r="85" ht="12" customHeight="1"/>
    <row r="86" ht="92.1" customHeight="1"/>
    <row r="87" ht="12" customHeight="1"/>
    <row r="88" ht="33.950000000000003" customHeight="1"/>
    <row r="89" ht="12" customHeight="1"/>
    <row r="90" ht="126.95" customHeight="1"/>
    <row r="91" ht="12" customHeight="1"/>
    <row r="92" ht="92.1" customHeight="1"/>
    <row r="93" ht="12" customHeight="1"/>
    <row r="94" ht="45.95" customHeight="1"/>
    <row r="95" ht="12" customHeight="1"/>
    <row r="96" ht="324.95" customHeight="1"/>
    <row r="97" ht="12" customHeight="1"/>
    <row r="98" ht="138.94999999999999" customHeight="1"/>
  </sheetData>
  <mergeCells count="4">
    <mergeCell ref="A12:A15"/>
    <mergeCell ref="A7:A10"/>
    <mergeCell ref="A2:A5"/>
    <mergeCell ref="B28:F29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zoomScale="82" zoomScaleNormal="82" workbookViewId="0">
      <selection activeCell="K11" sqref="K11"/>
    </sheetView>
  </sheetViews>
  <sheetFormatPr defaultRowHeight="12.75"/>
  <cols>
    <col min="2" max="3" width="12" bestFit="1" customWidth="1"/>
  </cols>
  <sheetData>
    <row r="1" spans="1:8">
      <c r="A1" s="104">
        <v>2023</v>
      </c>
      <c r="B1" s="104"/>
      <c r="C1" s="104"/>
      <c r="D1" s="104"/>
      <c r="E1" s="104"/>
    </row>
    <row r="2" spans="1:8">
      <c r="A2" s="5"/>
      <c r="B2" s="5" t="s">
        <v>27</v>
      </c>
      <c r="C2" s="5" t="s">
        <v>28</v>
      </c>
      <c r="D2" s="5" t="s">
        <v>29</v>
      </c>
    </row>
    <row r="3" spans="1:8">
      <c r="A3" s="6" t="s">
        <v>20</v>
      </c>
      <c r="B3" s="64">
        <v>85727</v>
      </c>
      <c r="C3" s="64">
        <v>67791</v>
      </c>
      <c r="D3" s="7">
        <v>0.79077770130763936</v>
      </c>
      <c r="F3">
        <f>(C3/B3)</f>
        <v>0.79077770130763936</v>
      </c>
      <c r="H3" t="s">
        <v>72</v>
      </c>
    </row>
    <row r="4" spans="1:8">
      <c r="A4" s="6" t="s">
        <v>30</v>
      </c>
      <c r="B4" s="64">
        <v>44627</v>
      </c>
      <c r="C4" s="64">
        <v>39368</v>
      </c>
      <c r="D4" s="7">
        <v>0.88215654200371973</v>
      </c>
      <c r="F4">
        <f t="shared" ref="F4:F15" si="0">(C4/B4)</f>
        <v>0.88215654200371973</v>
      </c>
    </row>
    <row r="5" spans="1:8">
      <c r="A5" s="6" t="s">
        <v>26</v>
      </c>
      <c r="B5" s="64">
        <v>41100</v>
      </c>
      <c r="C5" s="64">
        <v>28423</v>
      </c>
      <c r="D5" s="7">
        <v>0.69155717761557178</v>
      </c>
      <c r="F5">
        <f t="shared" si="0"/>
        <v>0.69155717761557178</v>
      </c>
    </row>
    <row r="6" spans="1:8">
      <c r="A6" s="25" t="s">
        <v>19</v>
      </c>
      <c r="B6" s="65">
        <v>79032</v>
      </c>
      <c r="C6" s="65">
        <v>58295</v>
      </c>
      <c r="D6" s="26">
        <v>0.73761261261261257</v>
      </c>
      <c r="F6">
        <f t="shared" si="0"/>
        <v>0.73761261261261257</v>
      </c>
    </row>
    <row r="7" spans="1:8">
      <c r="A7" s="18" t="s">
        <v>30</v>
      </c>
      <c r="B7" s="66">
        <v>40574</v>
      </c>
      <c r="C7" s="66">
        <v>29751</v>
      </c>
      <c r="D7" s="20">
        <v>0.73325282200423914</v>
      </c>
      <c r="F7">
        <f t="shared" si="0"/>
        <v>0.73325282200423914</v>
      </c>
      <c r="G7" s="17"/>
    </row>
    <row r="8" spans="1:8">
      <c r="A8" s="18" t="s">
        <v>26</v>
      </c>
      <c r="B8" s="66">
        <v>38458</v>
      </c>
      <c r="C8" s="66">
        <v>28544</v>
      </c>
      <c r="D8" s="20">
        <v>0.74221228353008473</v>
      </c>
      <c r="F8">
        <f t="shared" si="0"/>
        <v>0.74221228353008473</v>
      </c>
    </row>
    <row r="9" spans="1:8" ht="25.5">
      <c r="A9" s="25" t="s">
        <v>23</v>
      </c>
      <c r="B9" s="65">
        <v>303374</v>
      </c>
      <c r="C9" s="65">
        <v>225053</v>
      </c>
      <c r="D9" s="55">
        <v>0.74183351243020168</v>
      </c>
      <c r="F9">
        <f t="shared" si="0"/>
        <v>0.74183351243020168</v>
      </c>
    </row>
    <row r="10" spans="1:8">
      <c r="A10" s="6" t="s">
        <v>30</v>
      </c>
      <c r="B10" s="64">
        <v>157646</v>
      </c>
      <c r="C10" s="64">
        <v>127200</v>
      </c>
      <c r="D10" s="7">
        <v>0.80687109092523757</v>
      </c>
      <c r="F10">
        <f t="shared" si="0"/>
        <v>0.80687109092523757</v>
      </c>
    </row>
    <row r="11" spans="1:8">
      <c r="A11" s="6" t="s">
        <v>26</v>
      </c>
      <c r="B11" s="64">
        <v>145728</v>
      </c>
      <c r="C11" s="64">
        <v>97853</v>
      </c>
      <c r="D11" s="7">
        <v>0.67147699824330254</v>
      </c>
      <c r="F11">
        <f t="shared" si="0"/>
        <v>0.67147699824330254</v>
      </c>
    </row>
    <row r="12" spans="1:8">
      <c r="A12" s="25" t="s">
        <v>21</v>
      </c>
      <c r="B12" s="65">
        <v>445600</v>
      </c>
      <c r="C12" s="65">
        <v>364256</v>
      </c>
      <c r="D12" s="55">
        <v>0.81745062836624771</v>
      </c>
      <c r="F12">
        <f t="shared" si="0"/>
        <v>0.81745062836624771</v>
      </c>
    </row>
    <row r="13" spans="1:8">
      <c r="A13" s="6" t="s">
        <v>30</v>
      </c>
      <c r="B13" s="64">
        <v>232044</v>
      </c>
      <c r="C13" s="64">
        <v>196742</v>
      </c>
      <c r="D13" s="7">
        <v>0.84786506007481344</v>
      </c>
      <c r="F13">
        <f t="shared" si="0"/>
        <v>0.84786506007481344</v>
      </c>
    </row>
    <row r="14" spans="1:8">
      <c r="A14" s="6" t="s">
        <v>24</v>
      </c>
      <c r="B14" s="64">
        <v>213556</v>
      </c>
      <c r="C14" s="64">
        <v>167514</v>
      </c>
      <c r="D14" s="7">
        <v>0.78440315420779561</v>
      </c>
      <c r="F14">
        <f t="shared" si="0"/>
        <v>0.78440315420779561</v>
      </c>
    </row>
    <row r="15" spans="1:8">
      <c r="A15" s="56" t="s">
        <v>25</v>
      </c>
      <c r="B15" s="67">
        <v>949308</v>
      </c>
      <c r="C15" s="67">
        <v>742325</v>
      </c>
      <c r="D15" s="57">
        <v>0.78196433612694716</v>
      </c>
      <c r="F15">
        <f t="shared" si="0"/>
        <v>0.78196433612694716</v>
      </c>
    </row>
    <row r="16" spans="1:8">
      <c r="A16" s="1"/>
      <c r="D16" s="40"/>
    </row>
    <row r="17" spans="1:5">
      <c r="A17" s="105">
        <f>A1</f>
        <v>2023</v>
      </c>
      <c r="B17" s="106"/>
      <c r="C17" s="106"/>
      <c r="D17" s="106"/>
      <c r="E17" s="107"/>
    </row>
    <row r="18" spans="1:5">
      <c r="A18" s="5"/>
      <c r="B18" s="7" t="s">
        <v>31</v>
      </c>
      <c r="C18" s="5" t="s">
        <v>19</v>
      </c>
      <c r="D18" s="5" t="s">
        <v>32</v>
      </c>
      <c r="E18" s="5" t="s">
        <v>33</v>
      </c>
    </row>
    <row r="19" spans="1:5">
      <c r="A19" s="18" t="s">
        <v>25</v>
      </c>
      <c r="B19" s="63">
        <f>D3</f>
        <v>0.79077770130763936</v>
      </c>
      <c r="C19" s="20">
        <f>D6</f>
        <v>0.73761261261261257</v>
      </c>
      <c r="D19" s="20">
        <f>D9</f>
        <v>0.74183351243020168</v>
      </c>
      <c r="E19" s="20">
        <f>D12</f>
        <v>0.81745062836624771</v>
      </c>
    </row>
    <row r="20" spans="1:5">
      <c r="A20" s="6" t="s">
        <v>30</v>
      </c>
      <c r="B20" s="63">
        <f>D4</f>
        <v>0.88215654200371973</v>
      </c>
      <c r="C20" s="7">
        <f>D7</f>
        <v>0.73325282200423914</v>
      </c>
      <c r="D20" s="7">
        <f>D10</f>
        <v>0.80687109092523757</v>
      </c>
      <c r="E20" s="20">
        <f>D13</f>
        <v>0.84786506007481344</v>
      </c>
    </row>
    <row r="21" spans="1:5">
      <c r="A21" s="6" t="s">
        <v>26</v>
      </c>
      <c r="B21" s="63">
        <f>D5</f>
        <v>0.69155717761557178</v>
      </c>
      <c r="C21" s="7">
        <f>D8</f>
        <v>0.74221228353008473</v>
      </c>
      <c r="D21" s="7">
        <f>D11</f>
        <v>0.67147699824330254</v>
      </c>
      <c r="E21" s="20">
        <f>D14</f>
        <v>0.78440315420779561</v>
      </c>
    </row>
    <row r="22" spans="1:5">
      <c r="C22" s="40"/>
      <c r="D22" s="40"/>
    </row>
    <row r="23" spans="1:5">
      <c r="C23" s="40"/>
      <c r="D23" s="40"/>
    </row>
    <row r="24" spans="1:5">
      <c r="C24" s="40"/>
      <c r="D24" s="40"/>
    </row>
    <row r="25" spans="1:5">
      <c r="C25" s="40"/>
      <c r="D25" s="40"/>
    </row>
    <row r="26" spans="1:5">
      <c r="C26" s="40"/>
      <c r="D26" s="40"/>
    </row>
    <row r="27" spans="1:5">
      <c r="C27" s="40"/>
      <c r="D27" s="40"/>
    </row>
    <row r="28" spans="1:5">
      <c r="C28" s="40"/>
      <c r="D28" s="40"/>
    </row>
    <row r="29" spans="1:5">
      <c r="C29" s="40"/>
      <c r="D29" s="40"/>
    </row>
    <row r="30" spans="1:5">
      <c r="C30" s="40"/>
      <c r="D30" s="40"/>
    </row>
    <row r="31" spans="1:5">
      <c r="C31" s="40"/>
      <c r="D31" s="40"/>
    </row>
    <row r="32" spans="1:5">
      <c r="C32" s="40"/>
      <c r="D32" s="40"/>
    </row>
    <row r="33" spans="1:5">
      <c r="C33" s="40"/>
      <c r="D33" s="40"/>
    </row>
    <row r="34" spans="1:5">
      <c r="A34" s="105">
        <v>2022</v>
      </c>
      <c r="B34" s="106"/>
      <c r="C34" s="106"/>
      <c r="D34" s="106"/>
      <c r="E34" s="107"/>
    </row>
    <row r="35" spans="1:5">
      <c r="A35" s="5"/>
      <c r="B35" s="7" t="s">
        <v>31</v>
      </c>
      <c r="C35" s="5" t="s">
        <v>19</v>
      </c>
      <c r="D35" s="5" t="s">
        <v>32</v>
      </c>
      <c r="E35" s="5" t="s">
        <v>33</v>
      </c>
    </row>
    <row r="36" spans="1:5">
      <c r="A36" s="18" t="s">
        <v>25</v>
      </c>
      <c r="B36" s="63">
        <v>0.7946207838996211</v>
      </c>
      <c r="C36" s="20">
        <v>0.76249546326541195</v>
      </c>
      <c r="D36" s="20">
        <v>0.75927753941182796</v>
      </c>
      <c r="E36" s="20">
        <v>0.80526400883846894</v>
      </c>
    </row>
    <row r="37" spans="1:5">
      <c r="A37" s="6" t="s">
        <v>30</v>
      </c>
      <c r="B37" s="63">
        <v>0.84872661818004913</v>
      </c>
      <c r="C37" s="7">
        <v>0.75572102258624974</v>
      </c>
      <c r="D37" s="7">
        <v>0.82540378388872537</v>
      </c>
      <c r="E37" s="20">
        <v>0.84434877229502769</v>
      </c>
    </row>
    <row r="38" spans="1:5">
      <c r="A38" s="6" t="s">
        <v>26</v>
      </c>
      <c r="B38" s="63">
        <v>0.73814239284988825</v>
      </c>
      <c r="C38" s="7">
        <v>0.76990069998372135</v>
      </c>
      <c r="D38" s="7">
        <v>0.68758232953542375</v>
      </c>
      <c r="E38" s="20">
        <v>0.76256349292121473</v>
      </c>
    </row>
    <row r="41" spans="1:5">
      <c r="A41" s="105">
        <v>2021</v>
      </c>
      <c r="B41" s="106"/>
      <c r="C41" s="106"/>
      <c r="D41" s="106"/>
      <c r="E41" s="107"/>
    </row>
    <row r="42" spans="1:5">
      <c r="A42" s="5"/>
      <c r="B42" s="7" t="s">
        <v>31</v>
      </c>
      <c r="C42" s="5" t="s">
        <v>19</v>
      </c>
      <c r="D42" s="5" t="s">
        <v>32</v>
      </c>
      <c r="E42" s="5" t="s">
        <v>33</v>
      </c>
    </row>
    <row r="43" spans="1:5">
      <c r="A43" s="18" t="s">
        <v>25</v>
      </c>
      <c r="B43" s="63">
        <v>0.78828478366937904</v>
      </c>
      <c r="C43" s="20">
        <v>0.71072940343809121</v>
      </c>
      <c r="D43" s="20">
        <v>0.73212656727548753</v>
      </c>
      <c r="E43" s="20">
        <v>0.78676375397180498</v>
      </c>
    </row>
    <row r="44" spans="1:5">
      <c r="A44" s="6" t="s">
        <v>30</v>
      </c>
      <c r="B44" s="63">
        <v>0.85348346986151502</v>
      </c>
      <c r="C44" s="7">
        <v>0.66557669441141498</v>
      </c>
      <c r="D44" s="7">
        <v>0.79020502602995046</v>
      </c>
      <c r="E44" s="20">
        <v>0.81102414112869559</v>
      </c>
    </row>
    <row r="45" spans="1:5">
      <c r="A45" s="6" t="s">
        <v>26</v>
      </c>
      <c r="B45" s="63">
        <v>0.7245802482010637</v>
      </c>
      <c r="C45" s="7">
        <v>0.75654701510955114</v>
      </c>
      <c r="D45" s="7">
        <v>0.66970823087337328</v>
      </c>
      <c r="E45" s="20">
        <v>0.76081765795237688</v>
      </c>
    </row>
    <row r="46" spans="1:5">
      <c r="A46" s="1"/>
      <c r="B46" s="76"/>
      <c r="C46" s="40"/>
      <c r="D46" s="40"/>
      <c r="E46" s="77"/>
    </row>
    <row r="47" spans="1:5">
      <c r="A47" s="104">
        <v>2019</v>
      </c>
      <c r="B47" s="104"/>
      <c r="C47" s="104"/>
      <c r="D47" s="104"/>
      <c r="E47" s="104"/>
    </row>
    <row r="48" spans="1:5">
      <c r="A48" s="5"/>
      <c r="B48" s="7" t="s">
        <v>31</v>
      </c>
      <c r="C48" s="5" t="s">
        <v>19</v>
      </c>
      <c r="D48" s="5" t="s">
        <v>32</v>
      </c>
      <c r="E48" s="5" t="s">
        <v>33</v>
      </c>
    </row>
    <row r="49" spans="1:5">
      <c r="A49" s="18" t="s">
        <v>25</v>
      </c>
      <c r="B49" s="63">
        <v>0.73619748885238212</v>
      </c>
      <c r="C49" s="20">
        <v>0.73926780142964343</v>
      </c>
      <c r="D49" s="20">
        <v>0.75811032278423029</v>
      </c>
      <c r="E49" s="20">
        <v>0.79206450672318851</v>
      </c>
    </row>
    <row r="50" spans="1:5">
      <c r="A50" s="6" t="s">
        <v>30</v>
      </c>
      <c r="B50" s="63">
        <v>0.7972243639167309</v>
      </c>
      <c r="C50" s="7">
        <v>0.76755703499228711</v>
      </c>
      <c r="D50" s="7">
        <v>0.82388016288539845</v>
      </c>
      <c r="E50" s="20">
        <v>0.83376632495436032</v>
      </c>
    </row>
    <row r="51" spans="1:5">
      <c r="A51" s="6" t="s">
        <v>26</v>
      </c>
      <c r="B51" s="63">
        <v>0.67174352323792863</v>
      </c>
      <c r="C51" s="7">
        <v>0.71247308520455244</v>
      </c>
      <c r="D51" s="7">
        <v>0.68875178639896828</v>
      </c>
      <c r="E51" s="20">
        <v>0.74846884705903938</v>
      </c>
    </row>
    <row r="53" spans="1:5">
      <c r="A53" s="104">
        <v>2016</v>
      </c>
      <c r="B53" s="104"/>
      <c r="C53" s="104"/>
      <c r="D53" s="104"/>
      <c r="E53" s="104"/>
    </row>
    <row r="54" spans="1:5">
      <c r="A54" s="5"/>
      <c r="B54" s="7" t="s">
        <v>31</v>
      </c>
      <c r="C54" s="5" t="s">
        <v>19</v>
      </c>
      <c r="D54" s="5" t="s">
        <v>32</v>
      </c>
      <c r="E54" s="5" t="s">
        <v>33</v>
      </c>
    </row>
    <row r="55" spans="1:5">
      <c r="A55" s="6" t="s">
        <v>25</v>
      </c>
      <c r="B55" s="7"/>
      <c r="C55" s="7">
        <v>0.71362502899559266</v>
      </c>
      <c r="D55" s="7">
        <v>0.75048239752485213</v>
      </c>
      <c r="E55" s="7">
        <v>0.79081127082386127</v>
      </c>
    </row>
    <row r="56" spans="1:5">
      <c r="A56" s="6" t="s">
        <v>30</v>
      </c>
      <c r="B56" s="7"/>
      <c r="C56" s="7">
        <v>0.75109691669402745</v>
      </c>
      <c r="D56" s="7">
        <v>0.82107539954620312</v>
      </c>
      <c r="E56" s="7">
        <v>0.83935264443379209</v>
      </c>
    </row>
    <row r="57" spans="1:5">
      <c r="A57" s="6" t="s">
        <v>26</v>
      </c>
      <c r="B57" s="7"/>
      <c r="C57" s="7">
        <v>0.67823414991683817</v>
      </c>
      <c r="D57" s="7">
        <v>0.67461752328284286</v>
      </c>
      <c r="E57" s="7">
        <v>0.74014295925661189</v>
      </c>
    </row>
    <row r="60" spans="1:5">
      <c r="A60" s="104">
        <v>2015</v>
      </c>
      <c r="B60" s="104"/>
      <c r="C60" s="104"/>
      <c r="D60" s="104"/>
      <c r="E60" s="104"/>
    </row>
    <row r="61" spans="1:5">
      <c r="A61" s="5"/>
      <c r="B61" s="7" t="s">
        <v>31</v>
      </c>
      <c r="C61" s="5" t="s">
        <v>19</v>
      </c>
      <c r="D61" s="5" t="s">
        <v>32</v>
      </c>
      <c r="E61" s="5" t="s">
        <v>33</v>
      </c>
    </row>
    <row r="62" spans="1:5">
      <c r="A62" s="18" t="s">
        <v>25</v>
      </c>
      <c r="B62" s="20"/>
      <c r="C62" s="20">
        <v>0.69649265448020636</v>
      </c>
      <c r="D62" s="20">
        <v>0.72411186981109377</v>
      </c>
      <c r="E62" s="20">
        <v>0.77538134592680052</v>
      </c>
    </row>
    <row r="63" spans="1:5">
      <c r="A63" s="6" t="s">
        <v>30</v>
      </c>
      <c r="B63" s="7"/>
      <c r="C63" s="7">
        <v>0.73334645005340382</v>
      </c>
      <c r="D63" s="7">
        <v>0.82617497560478292</v>
      </c>
      <c r="E63" s="7">
        <v>0.81169727649249046</v>
      </c>
    </row>
    <row r="64" spans="1:5">
      <c r="A64" s="6" t="s">
        <v>26</v>
      </c>
      <c r="B64" s="7"/>
      <c r="C64" s="7">
        <v>0.65982437496504276</v>
      </c>
      <c r="D64" s="7">
        <v>0.61515198631734436</v>
      </c>
      <c r="E64" s="7">
        <v>0.73788830606652489</v>
      </c>
    </row>
    <row r="66" spans="1:5">
      <c r="A66" s="104">
        <v>2014</v>
      </c>
      <c r="B66" s="104"/>
      <c r="C66" s="104"/>
      <c r="D66" s="104"/>
      <c r="E66" s="104"/>
    </row>
    <row r="67" spans="1:5">
      <c r="A67" s="5"/>
      <c r="B67" s="7" t="s">
        <v>31</v>
      </c>
      <c r="C67" s="5" t="s">
        <v>19</v>
      </c>
      <c r="D67" s="5" t="s">
        <v>32</v>
      </c>
      <c r="E67" s="5" t="s">
        <v>33</v>
      </c>
    </row>
    <row r="68" spans="1:5">
      <c r="A68" s="6" t="s">
        <v>25</v>
      </c>
      <c r="B68" s="7">
        <v>0.67281556916609286</v>
      </c>
      <c r="C68" s="7">
        <v>0.6831600707922485</v>
      </c>
      <c r="D68" s="7">
        <v>0.70786585999069196</v>
      </c>
      <c r="E68" s="7">
        <v>0.76361338443015159</v>
      </c>
    </row>
    <row r="69" spans="1:5">
      <c r="A69" s="6" t="s">
        <v>30</v>
      </c>
      <c r="B69" s="7">
        <v>0.75302276605787732</v>
      </c>
      <c r="C69" s="7">
        <v>0.65810161818237434</v>
      </c>
      <c r="D69" s="7">
        <v>0.79969906441809191</v>
      </c>
      <c r="E69" s="7">
        <v>0.80184887837216068</v>
      </c>
    </row>
    <row r="70" spans="1:5">
      <c r="A70" s="6" t="s">
        <v>26</v>
      </c>
      <c r="B70" s="7">
        <v>0.59291011032736485</v>
      </c>
      <c r="C70" s="7">
        <v>0.70687159893481533</v>
      </c>
      <c r="D70" s="7">
        <v>0.60982592306897077</v>
      </c>
      <c r="E70" s="7">
        <v>0.72384324258332311</v>
      </c>
    </row>
  </sheetData>
  <mergeCells count="8">
    <mergeCell ref="A53:E53"/>
    <mergeCell ref="A17:E17"/>
    <mergeCell ref="A1:E1"/>
    <mergeCell ref="A60:E60"/>
    <mergeCell ref="A66:E66"/>
    <mergeCell ref="A47:E47"/>
    <mergeCell ref="A41:E41"/>
    <mergeCell ref="A34:E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35B5-6863-4B6B-867E-4581BF31FB27}">
  <dimension ref="A1:V116"/>
  <sheetViews>
    <sheetView zoomScale="92" zoomScaleNormal="92" workbookViewId="0">
      <selection activeCell="J95" sqref="J95"/>
    </sheetView>
  </sheetViews>
  <sheetFormatPr defaultRowHeight="12.75"/>
  <cols>
    <col min="1" max="1" width="42.140625" customWidth="1"/>
    <col min="2" max="2" width="11.28515625" bestFit="1" customWidth="1"/>
    <col min="4" max="4" width="11" bestFit="1" customWidth="1"/>
    <col min="5" max="5" width="9.28515625" bestFit="1" customWidth="1"/>
    <col min="6" max="6" width="12.28515625" bestFit="1" customWidth="1"/>
    <col min="8" max="8" width="12.28515625" bestFit="1" customWidth="1"/>
    <col min="10" max="10" width="12.28515625" customWidth="1"/>
    <col min="14" max="14" width="15.140625" customWidth="1"/>
    <col min="15" max="15" width="16.7109375" customWidth="1"/>
    <col min="16" max="16" width="13.28515625" customWidth="1"/>
    <col min="17" max="17" width="13.140625" customWidth="1"/>
    <col min="18" max="18" width="12.28515625" customWidth="1"/>
    <col min="21" max="21" width="10.28515625" customWidth="1"/>
  </cols>
  <sheetData>
    <row r="1" spans="1:17">
      <c r="A1" s="103" t="s">
        <v>0</v>
      </c>
      <c r="B1" s="103"/>
      <c r="C1" s="1"/>
      <c r="D1" s="1"/>
      <c r="F1" s="111" t="s">
        <v>106</v>
      </c>
      <c r="G1" s="112"/>
      <c r="H1" s="112"/>
      <c r="I1" s="112"/>
      <c r="J1" s="112"/>
      <c r="K1" s="112"/>
      <c r="L1" s="112"/>
      <c r="M1" s="112"/>
    </row>
    <row r="2" spans="1:17">
      <c r="A2" s="103" t="s">
        <v>105</v>
      </c>
      <c r="B2" s="103"/>
      <c r="C2" s="1"/>
      <c r="D2" s="1"/>
      <c r="F2" s="112"/>
      <c r="G2" s="112"/>
      <c r="H2" s="112"/>
      <c r="I2" s="112"/>
      <c r="J2" s="112"/>
      <c r="K2" s="112"/>
      <c r="L2" s="112"/>
      <c r="M2" s="112"/>
    </row>
    <row r="3" spans="1:17">
      <c r="A3" s="1" t="s">
        <v>1</v>
      </c>
      <c r="B3" s="103"/>
      <c r="C3" s="1"/>
      <c r="D3" s="1"/>
      <c r="F3" s="112"/>
      <c r="G3" s="112"/>
      <c r="H3" s="112"/>
      <c r="I3" s="112"/>
      <c r="J3" s="112"/>
      <c r="K3" s="112"/>
      <c r="L3" s="112"/>
      <c r="M3" s="112"/>
    </row>
    <row r="4" spans="1:17">
      <c r="A4" s="1"/>
      <c r="B4" s="103"/>
      <c r="C4" s="1"/>
      <c r="D4" s="1"/>
    </row>
    <row r="5" spans="1:17">
      <c r="A5" s="1" t="s">
        <v>1</v>
      </c>
      <c r="B5" s="103"/>
      <c r="C5" s="1"/>
      <c r="D5" s="1"/>
    </row>
    <row r="6" spans="1:17">
      <c r="A6" s="1"/>
      <c r="B6" s="103"/>
      <c r="C6" s="1"/>
      <c r="D6" s="1"/>
      <c r="N6" s="104" t="s">
        <v>79</v>
      </c>
      <c r="O6" s="104"/>
      <c r="P6" s="104"/>
      <c r="Q6" s="104"/>
    </row>
    <row r="7" spans="1:17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N7" s="5"/>
      <c r="O7" s="5" t="s">
        <v>27</v>
      </c>
      <c r="P7" s="5" t="s">
        <v>28</v>
      </c>
      <c r="Q7" s="5" t="s">
        <v>29</v>
      </c>
    </row>
    <row r="8" spans="1:17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N8" s="6" t="s">
        <v>20</v>
      </c>
      <c r="O8" s="68">
        <f>SUM(O9,O10)</f>
        <v>85727</v>
      </c>
      <c r="P8" s="68">
        <f>SUM(P9,P10)</f>
        <v>67791</v>
      </c>
      <c r="Q8" s="69">
        <f>P8/O8</f>
        <v>0.79077770130763936</v>
      </c>
    </row>
    <row r="9" spans="1:17">
      <c r="A9" s="3" t="s">
        <v>4</v>
      </c>
      <c r="B9" s="81">
        <v>90833</v>
      </c>
      <c r="C9" s="82">
        <v>2824</v>
      </c>
      <c r="D9" s="93">
        <v>94319</v>
      </c>
      <c r="E9" s="93">
        <v>2261</v>
      </c>
      <c r="F9" s="81">
        <v>544244</v>
      </c>
      <c r="G9" s="82">
        <v>3742</v>
      </c>
      <c r="H9" s="81">
        <v>332103</v>
      </c>
      <c r="I9" s="82">
        <v>1742</v>
      </c>
      <c r="N9" s="6" t="s">
        <v>30</v>
      </c>
      <c r="O9" s="5">
        <f>SUM(D11,D18,D25,D32)</f>
        <v>44627</v>
      </c>
      <c r="P9" s="5">
        <f>SUM(D15,D22,D29,D36)</f>
        <v>39368</v>
      </c>
      <c r="Q9" s="20">
        <f>P9/O9</f>
        <v>0.88215654200371973</v>
      </c>
    </row>
    <row r="10" spans="1:17">
      <c r="A10" s="3" t="s">
        <v>5</v>
      </c>
      <c r="B10" s="81">
        <v>45468</v>
      </c>
      <c r="C10" s="82">
        <v>2431</v>
      </c>
      <c r="D10" s="93">
        <v>48263</v>
      </c>
      <c r="E10" s="93">
        <v>1812</v>
      </c>
      <c r="F10" s="81">
        <v>277958</v>
      </c>
      <c r="G10" s="86">
        <v>2029</v>
      </c>
      <c r="H10" s="81">
        <v>170608</v>
      </c>
      <c r="I10" s="86">
        <v>1281</v>
      </c>
      <c r="N10" s="6" t="s">
        <v>26</v>
      </c>
      <c r="O10" s="5">
        <f>SUM(D50,D57,D64,D71)</f>
        <v>41100</v>
      </c>
      <c r="P10" s="5">
        <f>SUM(D54,D61,D68,D75)</f>
        <v>28423</v>
      </c>
      <c r="Q10" s="20">
        <f>P10/O10</f>
        <v>0.69155717761557178</v>
      </c>
    </row>
    <row r="11" spans="1:17" s="17" customFormat="1">
      <c r="A11" s="14" t="s">
        <v>6</v>
      </c>
      <c r="B11" s="83">
        <v>3315</v>
      </c>
      <c r="C11" s="84">
        <v>1609</v>
      </c>
      <c r="D11" s="94">
        <v>2701</v>
      </c>
      <c r="E11" s="94">
        <v>764</v>
      </c>
      <c r="F11" s="81">
        <v>12268</v>
      </c>
      <c r="G11" s="86">
        <v>843</v>
      </c>
      <c r="H11" s="81">
        <v>13546</v>
      </c>
      <c r="I11" s="86">
        <v>1281</v>
      </c>
      <c r="N11" s="18" t="s">
        <v>19</v>
      </c>
      <c r="O11" s="15">
        <f>SUM(O12,O13)</f>
        <v>79032</v>
      </c>
      <c r="P11" s="19">
        <f>SUM(P12,P13)</f>
        <v>58295</v>
      </c>
      <c r="Q11" s="20">
        <f>P11/O11</f>
        <v>0.73761261261261257</v>
      </c>
    </row>
    <row r="12" spans="1:17">
      <c r="A12" s="3" t="s">
        <v>7</v>
      </c>
      <c r="B12" s="85">
        <v>208</v>
      </c>
      <c r="C12" s="86">
        <v>244</v>
      </c>
      <c r="D12" s="93">
        <v>872</v>
      </c>
      <c r="E12" s="93">
        <v>390</v>
      </c>
      <c r="F12" s="81">
        <v>4646</v>
      </c>
      <c r="G12" s="86">
        <v>1077</v>
      </c>
      <c r="H12" s="81">
        <v>4410</v>
      </c>
      <c r="I12" s="82">
        <v>1782</v>
      </c>
      <c r="N12" s="6" t="s">
        <v>30</v>
      </c>
      <c r="O12" s="13">
        <f>SUM(B11,B18,B25,B32)</f>
        <v>40574</v>
      </c>
      <c r="P12" s="13">
        <f>SUM(B15,B22,B29,B36)</f>
        <v>29751</v>
      </c>
      <c r="Q12" s="20">
        <f t="shared" ref="Q12:Q19" si="0">P12/O12</f>
        <v>0.73325282200423914</v>
      </c>
    </row>
    <row r="13" spans="1:17">
      <c r="A13" s="3" t="s">
        <v>8</v>
      </c>
      <c r="B13" s="85">
        <v>0</v>
      </c>
      <c r="C13" s="86">
        <v>236</v>
      </c>
      <c r="D13" s="93">
        <v>0</v>
      </c>
      <c r="E13" s="93">
        <v>236</v>
      </c>
      <c r="F13" s="85">
        <v>0</v>
      </c>
      <c r="G13" s="86">
        <v>236</v>
      </c>
      <c r="H13" s="85">
        <v>0</v>
      </c>
      <c r="I13" s="86">
        <v>236</v>
      </c>
      <c r="N13" s="6" t="s">
        <v>26</v>
      </c>
      <c r="O13" s="13">
        <f>SUM(B50,B57,B64,B71)</f>
        <v>38458</v>
      </c>
      <c r="P13" s="13">
        <f>SUM(B54,B61,B68,B75)</f>
        <v>28544</v>
      </c>
      <c r="Q13" s="20">
        <f t="shared" si="0"/>
        <v>0.74221228353008473</v>
      </c>
    </row>
    <row r="14" spans="1:17" ht="25.5">
      <c r="A14" s="3" t="s">
        <v>9</v>
      </c>
      <c r="B14" s="85">
        <v>208</v>
      </c>
      <c r="C14" s="86">
        <v>244</v>
      </c>
      <c r="D14" s="93">
        <v>872</v>
      </c>
      <c r="E14" s="93">
        <v>390</v>
      </c>
      <c r="F14" s="81">
        <v>4646</v>
      </c>
      <c r="G14" s="86">
        <v>1077</v>
      </c>
      <c r="H14" s="81">
        <v>4410</v>
      </c>
      <c r="I14" s="82">
        <v>1782</v>
      </c>
      <c r="N14" s="6" t="s">
        <v>23</v>
      </c>
      <c r="O14" s="11">
        <f>SUM(O16,O15)</f>
        <v>303374</v>
      </c>
      <c r="P14" s="13">
        <f>SUM(P15,P16)</f>
        <v>225053</v>
      </c>
      <c r="Q14" s="20">
        <f t="shared" si="0"/>
        <v>0.74183351243020168</v>
      </c>
    </row>
    <row r="15" spans="1:17" s="17" customFormat="1">
      <c r="A15" s="14" t="s">
        <v>10</v>
      </c>
      <c r="B15" s="87">
        <v>208</v>
      </c>
      <c r="C15" s="84">
        <v>244</v>
      </c>
      <c r="D15" s="94">
        <v>872</v>
      </c>
      <c r="E15" s="94">
        <v>390</v>
      </c>
      <c r="F15" s="81">
        <v>4087</v>
      </c>
      <c r="G15" s="86">
        <v>1111</v>
      </c>
      <c r="H15" s="81">
        <v>3431</v>
      </c>
      <c r="I15" s="82">
        <v>1353</v>
      </c>
      <c r="N15" s="18" t="s">
        <v>30</v>
      </c>
      <c r="O15" s="19">
        <f>SUM(H11,H18,H25,H32)</f>
        <v>157646</v>
      </c>
      <c r="P15" s="19">
        <f>SUM(H15,H22,H29,H36)</f>
        <v>127200</v>
      </c>
      <c r="Q15" s="20">
        <f t="shared" si="0"/>
        <v>0.80687109092523757</v>
      </c>
    </row>
    <row r="16" spans="1:17">
      <c r="A16" s="3" t="s">
        <v>11</v>
      </c>
      <c r="B16" s="85">
        <v>0</v>
      </c>
      <c r="C16" s="86">
        <v>236</v>
      </c>
      <c r="D16" s="93">
        <v>0</v>
      </c>
      <c r="E16" s="93">
        <v>236</v>
      </c>
      <c r="F16" s="85">
        <v>559</v>
      </c>
      <c r="G16" s="86">
        <v>587</v>
      </c>
      <c r="H16" s="81">
        <v>979</v>
      </c>
      <c r="I16" s="86">
        <v>972</v>
      </c>
      <c r="N16" s="6" t="s">
        <v>26</v>
      </c>
      <c r="O16" s="13">
        <f>SUM(H50,H57,H64,H71)</f>
        <v>145728</v>
      </c>
      <c r="P16" s="13">
        <f>SUM(H54,H61,H68,H75)</f>
        <v>97853</v>
      </c>
      <c r="Q16" s="20">
        <f t="shared" si="0"/>
        <v>0.67147699824330254</v>
      </c>
    </row>
    <row r="17" spans="1:18">
      <c r="A17" s="3" t="s">
        <v>12</v>
      </c>
      <c r="B17" s="81">
        <v>3107</v>
      </c>
      <c r="C17" s="86">
        <v>1572</v>
      </c>
      <c r="D17" s="93">
        <v>1829</v>
      </c>
      <c r="E17" s="93">
        <v>691</v>
      </c>
      <c r="F17" s="81">
        <v>7622</v>
      </c>
      <c r="G17" s="82">
        <v>1209</v>
      </c>
      <c r="H17" s="81">
        <v>9136</v>
      </c>
      <c r="I17" s="82">
        <v>1958</v>
      </c>
      <c r="N17" s="6" t="s">
        <v>21</v>
      </c>
      <c r="O17" s="13">
        <f>SUM(O18,O19)</f>
        <v>445600</v>
      </c>
      <c r="P17" s="13">
        <f>SUM(P18,P19)</f>
        <v>364256</v>
      </c>
      <c r="Q17" s="20">
        <f t="shared" si="0"/>
        <v>0.81745062836624771</v>
      </c>
    </row>
    <row r="18" spans="1:18" s="17" customFormat="1">
      <c r="A18" s="14" t="s">
        <v>13</v>
      </c>
      <c r="B18" s="83">
        <v>2391</v>
      </c>
      <c r="C18" s="84">
        <v>1205</v>
      </c>
      <c r="D18" s="94">
        <v>3600</v>
      </c>
      <c r="E18" s="94">
        <v>642</v>
      </c>
      <c r="F18" s="81">
        <v>15884</v>
      </c>
      <c r="G18" s="86">
        <v>525</v>
      </c>
      <c r="H18" s="81">
        <v>17686</v>
      </c>
      <c r="I18" s="86" t="s">
        <v>22</v>
      </c>
      <c r="N18" s="18" t="s">
        <v>30</v>
      </c>
      <c r="O18" s="19">
        <f>SUM(F11,F18,F25,F32)</f>
        <v>232044</v>
      </c>
      <c r="P18" s="19">
        <f>SUM(F15,F22,F29,F36)</f>
        <v>196742</v>
      </c>
      <c r="Q18" s="20">
        <f t="shared" si="0"/>
        <v>0.84786506007481344</v>
      </c>
    </row>
    <row r="19" spans="1:18">
      <c r="A19" s="3" t="s">
        <v>7</v>
      </c>
      <c r="B19" s="81">
        <v>2084</v>
      </c>
      <c r="C19" s="86">
        <v>1126</v>
      </c>
      <c r="D19" s="93">
        <v>2507</v>
      </c>
      <c r="E19" s="93">
        <v>534</v>
      </c>
      <c r="F19" s="81">
        <v>12955</v>
      </c>
      <c r="G19" s="86">
        <v>828</v>
      </c>
      <c r="H19" s="81">
        <v>14762</v>
      </c>
      <c r="I19" s="86">
        <v>1266</v>
      </c>
      <c r="N19" s="6" t="s">
        <v>24</v>
      </c>
      <c r="O19" s="13">
        <f>SUM(F50,F57,F64,F71)</f>
        <v>213556</v>
      </c>
      <c r="P19" s="13">
        <f>SUM(F54,F61,F68,F75)</f>
        <v>167514</v>
      </c>
      <c r="Q19" s="20">
        <f t="shared" si="0"/>
        <v>0.78440315420779561</v>
      </c>
    </row>
    <row r="20" spans="1:18">
      <c r="A20" s="3" t="s">
        <v>8</v>
      </c>
      <c r="B20" s="85">
        <v>0</v>
      </c>
      <c r="C20" s="86">
        <v>236</v>
      </c>
      <c r="D20" s="93">
        <v>0</v>
      </c>
      <c r="E20" s="93">
        <v>236</v>
      </c>
      <c r="F20" s="85">
        <v>0</v>
      </c>
      <c r="G20" s="86">
        <v>236</v>
      </c>
      <c r="H20" s="85">
        <v>69</v>
      </c>
      <c r="I20" s="86">
        <v>113</v>
      </c>
    </row>
    <row r="21" spans="1:18">
      <c r="A21" s="3" t="s">
        <v>9</v>
      </c>
      <c r="B21" s="81">
        <v>2084</v>
      </c>
      <c r="C21" s="86">
        <v>1126</v>
      </c>
      <c r="D21" s="93">
        <v>2507</v>
      </c>
      <c r="E21" s="93">
        <v>534</v>
      </c>
      <c r="F21" s="81">
        <v>12955</v>
      </c>
      <c r="G21" s="86">
        <v>828</v>
      </c>
      <c r="H21" s="81">
        <v>14693</v>
      </c>
      <c r="I21" s="86">
        <v>1257</v>
      </c>
      <c r="N21" s="5"/>
      <c r="O21" s="7" t="s">
        <v>31</v>
      </c>
      <c r="P21" s="5" t="s">
        <v>19</v>
      </c>
      <c r="Q21" s="5" t="s">
        <v>32</v>
      </c>
      <c r="R21" s="5" t="s">
        <v>33</v>
      </c>
    </row>
    <row r="22" spans="1:18" s="17" customFormat="1">
      <c r="A22" s="14" t="s">
        <v>10</v>
      </c>
      <c r="B22" s="83">
        <v>1613</v>
      </c>
      <c r="C22" s="84">
        <v>967</v>
      </c>
      <c r="D22" s="94">
        <v>2373</v>
      </c>
      <c r="E22" s="94">
        <v>536</v>
      </c>
      <c r="F22" s="81">
        <v>12869</v>
      </c>
      <c r="G22" s="82">
        <v>832</v>
      </c>
      <c r="H22" s="81">
        <v>13967</v>
      </c>
      <c r="I22" s="86">
        <v>1272</v>
      </c>
      <c r="N22" s="18" t="s">
        <v>25</v>
      </c>
      <c r="O22" s="20">
        <f>Q8</f>
        <v>0.79077770130763936</v>
      </c>
      <c r="P22" s="20">
        <f>Q11</f>
        <v>0.73761261261261257</v>
      </c>
      <c r="Q22" s="20">
        <f>Q14</f>
        <v>0.74183351243020168</v>
      </c>
      <c r="R22" s="20">
        <f>Q17</f>
        <v>0.81745062836624771</v>
      </c>
    </row>
    <row r="23" spans="1:18">
      <c r="A23" s="3" t="s">
        <v>11</v>
      </c>
      <c r="B23" s="85">
        <v>471</v>
      </c>
      <c r="C23" s="86">
        <v>640</v>
      </c>
      <c r="D23" s="93">
        <v>134</v>
      </c>
      <c r="E23" s="93">
        <v>166</v>
      </c>
      <c r="F23" s="81">
        <v>86</v>
      </c>
      <c r="G23" s="86">
        <v>108</v>
      </c>
      <c r="H23" s="85">
        <v>726</v>
      </c>
      <c r="I23" s="86">
        <v>487</v>
      </c>
      <c r="N23" s="6" t="s">
        <v>30</v>
      </c>
      <c r="O23" s="7">
        <f>Q9</f>
        <v>0.88215654200371973</v>
      </c>
      <c r="P23" s="7">
        <f>Q12</f>
        <v>0.73325282200423914</v>
      </c>
      <c r="Q23" s="7">
        <f>Q15</f>
        <v>0.80687109092523757</v>
      </c>
      <c r="R23" s="7">
        <f>Q18</f>
        <v>0.84786506007481344</v>
      </c>
    </row>
    <row r="24" spans="1:18">
      <c r="A24" s="3" t="s">
        <v>12</v>
      </c>
      <c r="B24" s="81">
        <v>307</v>
      </c>
      <c r="C24" s="86">
        <v>282</v>
      </c>
      <c r="D24" s="93">
        <v>1093</v>
      </c>
      <c r="E24" s="93">
        <v>500</v>
      </c>
      <c r="F24" s="81">
        <v>2929</v>
      </c>
      <c r="G24" s="86">
        <v>768</v>
      </c>
      <c r="H24" s="81">
        <v>2924</v>
      </c>
      <c r="I24" s="86">
        <v>1265</v>
      </c>
      <c r="N24" s="6" t="s">
        <v>26</v>
      </c>
      <c r="O24" s="7">
        <f>Q10</f>
        <v>0.69155717761557178</v>
      </c>
      <c r="P24" s="7">
        <f>Q13</f>
        <v>0.74221228353008473</v>
      </c>
      <c r="Q24" s="7">
        <f>Q16</f>
        <v>0.67147699824330254</v>
      </c>
      <c r="R24" s="7">
        <f>Q19</f>
        <v>0.78440315420779561</v>
      </c>
    </row>
    <row r="25" spans="1:18" s="17" customFormat="1">
      <c r="A25" s="14" t="s">
        <v>14</v>
      </c>
      <c r="B25" s="83">
        <v>29079</v>
      </c>
      <c r="C25" s="84">
        <v>1809</v>
      </c>
      <c r="D25" s="94">
        <v>34152</v>
      </c>
      <c r="E25" s="94">
        <v>1388</v>
      </c>
      <c r="F25" s="81">
        <v>165754</v>
      </c>
      <c r="G25" s="86">
        <v>1194</v>
      </c>
      <c r="H25" s="81">
        <v>108027</v>
      </c>
      <c r="I25" s="86" t="s">
        <v>22</v>
      </c>
    </row>
    <row r="26" spans="1:18">
      <c r="A26" s="3" t="s">
        <v>7</v>
      </c>
      <c r="B26" s="81">
        <v>25798</v>
      </c>
      <c r="C26" s="82">
        <v>1755</v>
      </c>
      <c r="D26" s="93">
        <v>33054</v>
      </c>
      <c r="E26" s="93">
        <v>1406</v>
      </c>
      <c r="F26" s="81">
        <v>156312</v>
      </c>
      <c r="G26" s="82">
        <v>2215</v>
      </c>
      <c r="H26" s="81">
        <v>99876</v>
      </c>
      <c r="I26" s="82">
        <v>2475</v>
      </c>
    </row>
    <row r="27" spans="1:18" ht="15.75">
      <c r="A27" s="3" t="s">
        <v>8</v>
      </c>
      <c r="B27" s="85">
        <v>0</v>
      </c>
      <c r="C27" s="86">
        <v>236</v>
      </c>
      <c r="D27" s="93">
        <v>0</v>
      </c>
      <c r="E27" s="93">
        <v>236</v>
      </c>
      <c r="F27" s="85">
        <v>209</v>
      </c>
      <c r="G27" s="86">
        <v>208</v>
      </c>
      <c r="H27" s="85">
        <v>293</v>
      </c>
      <c r="I27" s="86">
        <v>308</v>
      </c>
      <c r="N27" s="110" t="s">
        <v>34</v>
      </c>
      <c r="O27" s="110"/>
      <c r="P27" s="110"/>
      <c r="Q27" s="110"/>
    </row>
    <row r="28" spans="1:18" ht="15.75">
      <c r="A28" s="3" t="s">
        <v>9</v>
      </c>
      <c r="B28" s="81">
        <v>25798</v>
      </c>
      <c r="C28" s="82">
        <v>1755</v>
      </c>
      <c r="D28" s="93">
        <v>33054</v>
      </c>
      <c r="E28" s="93">
        <v>1406</v>
      </c>
      <c r="F28" s="81">
        <v>156103</v>
      </c>
      <c r="G28" s="82">
        <v>2214</v>
      </c>
      <c r="H28" s="81">
        <v>99583</v>
      </c>
      <c r="I28" s="82">
        <v>2505</v>
      </c>
      <c r="N28" s="29" t="s">
        <v>2</v>
      </c>
      <c r="O28" s="29" t="s">
        <v>35</v>
      </c>
      <c r="P28" s="30" t="s">
        <v>36</v>
      </c>
      <c r="Q28" s="31" t="s">
        <v>37</v>
      </c>
    </row>
    <row r="29" spans="1:18" s="17" customFormat="1" ht="15.75">
      <c r="A29" s="14" t="s">
        <v>10</v>
      </c>
      <c r="B29" s="83">
        <v>24103</v>
      </c>
      <c r="C29" s="88">
        <v>1831</v>
      </c>
      <c r="D29" s="94">
        <v>32449</v>
      </c>
      <c r="E29" s="94">
        <v>1491</v>
      </c>
      <c r="F29" s="81">
        <v>150716</v>
      </c>
      <c r="G29" s="82">
        <v>2421</v>
      </c>
      <c r="H29" s="81">
        <v>95135</v>
      </c>
      <c r="I29" s="82">
        <v>3177</v>
      </c>
      <c r="N29" s="58">
        <f>H29+H31+H33+H35+H53+H55+H57+H59</f>
        <v>157463</v>
      </c>
      <c r="O29">
        <v>1921</v>
      </c>
      <c r="P29" s="33">
        <f>O29/1.645</f>
        <v>1167.7811550151976</v>
      </c>
      <c r="Q29" s="34">
        <f>(P29/N29)</f>
        <v>7.4162257483675375E-3</v>
      </c>
    </row>
    <row r="30" spans="1:18">
      <c r="A30" s="3" t="s">
        <v>11</v>
      </c>
      <c r="B30" s="85">
        <v>1695</v>
      </c>
      <c r="C30" s="86">
        <v>781</v>
      </c>
      <c r="D30" s="93">
        <v>605</v>
      </c>
      <c r="E30" s="93">
        <v>642</v>
      </c>
      <c r="F30" s="81">
        <v>5387</v>
      </c>
      <c r="G30" s="82">
        <v>1807</v>
      </c>
      <c r="H30" s="81">
        <v>4448</v>
      </c>
      <c r="I30" s="86">
        <v>1880</v>
      </c>
    </row>
    <row r="31" spans="1:18">
      <c r="A31" s="3" t="s">
        <v>12</v>
      </c>
      <c r="B31" s="81">
        <v>3281</v>
      </c>
      <c r="C31" s="86">
        <v>1118</v>
      </c>
      <c r="D31" s="93">
        <v>1098</v>
      </c>
      <c r="E31" s="93">
        <v>560</v>
      </c>
      <c r="F31" s="81">
        <v>9442</v>
      </c>
      <c r="G31" s="82">
        <v>1955</v>
      </c>
      <c r="H31" s="81">
        <v>8151</v>
      </c>
      <c r="I31" s="82">
        <v>2475</v>
      </c>
    </row>
    <row r="32" spans="1:18" s="17" customFormat="1">
      <c r="A32" s="14" t="s">
        <v>15</v>
      </c>
      <c r="B32" s="83">
        <v>5789</v>
      </c>
      <c r="C32" s="84">
        <v>531</v>
      </c>
      <c r="D32" s="94">
        <v>4174</v>
      </c>
      <c r="E32" s="94">
        <v>533</v>
      </c>
      <c r="F32" s="81">
        <v>38138</v>
      </c>
      <c r="G32" s="86">
        <v>336</v>
      </c>
      <c r="H32" s="81">
        <v>18387</v>
      </c>
      <c r="I32" s="86" t="s">
        <v>22</v>
      </c>
      <c r="N32" s="17" t="s">
        <v>88</v>
      </c>
    </row>
    <row r="33" spans="1:22" ht="15.75">
      <c r="A33" s="3" t="s">
        <v>7</v>
      </c>
      <c r="B33" s="81">
        <v>4074</v>
      </c>
      <c r="C33" s="86">
        <v>749</v>
      </c>
      <c r="D33" s="93">
        <v>3674</v>
      </c>
      <c r="E33" s="93">
        <v>572</v>
      </c>
      <c r="F33" s="81">
        <v>30384</v>
      </c>
      <c r="G33" s="82">
        <v>1472</v>
      </c>
      <c r="H33" s="81">
        <v>15231</v>
      </c>
      <c r="I33" s="86">
        <v>1014</v>
      </c>
      <c r="N33" s="110" t="s">
        <v>38</v>
      </c>
      <c r="O33" s="110"/>
      <c r="P33" s="110"/>
      <c r="Q33" s="110"/>
      <c r="R33" s="110"/>
      <c r="S33" s="110"/>
    </row>
    <row r="34" spans="1:22">
      <c r="A34" s="3" t="s">
        <v>8</v>
      </c>
      <c r="B34" s="85">
        <v>0</v>
      </c>
      <c r="C34" s="86">
        <v>236</v>
      </c>
      <c r="D34" s="93">
        <v>0</v>
      </c>
      <c r="E34" s="93">
        <v>236</v>
      </c>
      <c r="F34" s="85">
        <v>75</v>
      </c>
      <c r="G34" s="86">
        <v>128</v>
      </c>
      <c r="H34" s="85">
        <v>0</v>
      </c>
      <c r="I34" s="86">
        <v>236</v>
      </c>
      <c r="N34" s="108" t="s">
        <v>39</v>
      </c>
      <c r="O34" s="108"/>
      <c r="P34" s="108"/>
      <c r="Q34" s="108"/>
      <c r="R34" s="108"/>
      <c r="S34" s="108"/>
      <c r="U34" s="109" t="s">
        <v>90</v>
      </c>
      <c r="V34" s="109"/>
    </row>
    <row r="35" spans="1:22" ht="18.75">
      <c r="A35" s="3" t="s">
        <v>9</v>
      </c>
      <c r="B35" s="81">
        <v>4074</v>
      </c>
      <c r="C35" s="86">
        <v>749</v>
      </c>
      <c r="D35" s="93">
        <v>3674</v>
      </c>
      <c r="E35" s="93">
        <v>572</v>
      </c>
      <c r="F35" s="81">
        <v>30309</v>
      </c>
      <c r="G35" s="82">
        <v>1475</v>
      </c>
      <c r="H35" s="81">
        <v>15231</v>
      </c>
      <c r="I35" s="86">
        <v>1014</v>
      </c>
      <c r="N35" s="29" t="s">
        <v>40</v>
      </c>
      <c r="O35" s="29" t="s">
        <v>41</v>
      </c>
      <c r="P35" s="29" t="s">
        <v>42</v>
      </c>
      <c r="Q35" s="35"/>
      <c r="R35" s="35" t="s">
        <v>43</v>
      </c>
      <c r="S35" s="29" t="s">
        <v>44</v>
      </c>
      <c r="U35" s="35" t="s">
        <v>43</v>
      </c>
      <c r="V35" s="29" t="s">
        <v>44</v>
      </c>
    </row>
    <row r="36" spans="1:22" s="17" customFormat="1" ht="15.75">
      <c r="A36" s="14" t="s">
        <v>10</v>
      </c>
      <c r="B36" s="83">
        <v>3827</v>
      </c>
      <c r="C36" s="84">
        <v>768</v>
      </c>
      <c r="D36" s="94">
        <v>3674</v>
      </c>
      <c r="E36" s="94">
        <v>572</v>
      </c>
      <c r="F36" s="81">
        <v>29070</v>
      </c>
      <c r="G36" s="82">
        <v>1476</v>
      </c>
      <c r="H36" s="81">
        <v>14667</v>
      </c>
      <c r="I36" s="86">
        <v>1161</v>
      </c>
      <c r="N36" s="36"/>
      <c r="O36" s="32">
        <f>B11</f>
        <v>3315</v>
      </c>
      <c r="P36" s="37">
        <f>C11</f>
        <v>1609</v>
      </c>
      <c r="Q36" s="38"/>
      <c r="R36" s="39">
        <f>O36+O38+O40+O42+O44+O46+O48+O50+O52+O54</f>
        <v>40574</v>
      </c>
      <c r="S36" s="39">
        <f>SQRT(((P36)^2)+((P38)^2)+((P40)^2)+((P42)^2)+((P44)^2)+((P46)^2)+((P48)^2)+((P50)^2)+((P52)^2)+((P54)^2))</f>
        <v>2755.9658923869142</v>
      </c>
      <c r="U36" s="39">
        <f>O36+O38+O40+O42+O60+O62+O64+O66</f>
        <v>79032</v>
      </c>
      <c r="V36" s="39">
        <f>SQRT(((P36)^2)+((P38)^2)+((P40)^2)+((P42)^2)+((P60)^2)+((P62)^2)+((P64)^2)+((P66)^2))</f>
        <v>3234.1287853145241</v>
      </c>
    </row>
    <row r="37" spans="1:22" ht="18.75">
      <c r="A37" s="3" t="s">
        <v>11</v>
      </c>
      <c r="B37" s="85">
        <v>247</v>
      </c>
      <c r="C37" s="86">
        <v>228</v>
      </c>
      <c r="D37" s="93">
        <v>0</v>
      </c>
      <c r="E37" s="93">
        <v>236</v>
      </c>
      <c r="F37" s="81">
        <v>1239</v>
      </c>
      <c r="G37" s="86">
        <v>874</v>
      </c>
      <c r="H37" s="85">
        <v>564</v>
      </c>
      <c r="I37" s="86">
        <v>556</v>
      </c>
      <c r="N37" s="29" t="s">
        <v>45</v>
      </c>
      <c r="O37" s="29" t="s">
        <v>46</v>
      </c>
      <c r="P37" s="29" t="s">
        <v>47</v>
      </c>
      <c r="Q37" s="35"/>
      <c r="R37" s="35"/>
      <c r="S37" s="35"/>
    </row>
    <row r="38" spans="1:22" ht="15.75">
      <c r="A38" s="3" t="s">
        <v>12</v>
      </c>
      <c r="B38" s="81">
        <v>1715</v>
      </c>
      <c r="C38" s="86">
        <v>635</v>
      </c>
      <c r="D38" s="93">
        <v>500</v>
      </c>
      <c r="E38" s="93">
        <v>401</v>
      </c>
      <c r="F38" s="81">
        <v>7754</v>
      </c>
      <c r="G38" s="82">
        <v>1497</v>
      </c>
      <c r="H38" s="81">
        <v>3156</v>
      </c>
      <c r="I38" s="86">
        <v>1014</v>
      </c>
      <c r="N38" s="36"/>
      <c r="O38" s="32">
        <f>B18</f>
        <v>2391</v>
      </c>
      <c r="P38" s="37">
        <f>C18</f>
        <v>1205</v>
      </c>
      <c r="Q38" s="35"/>
      <c r="R38" s="35"/>
      <c r="S38" s="35"/>
    </row>
    <row r="39" spans="1:22" ht="18.75">
      <c r="A39" s="3" t="s">
        <v>16</v>
      </c>
      <c r="B39" s="81">
        <v>1518</v>
      </c>
      <c r="C39" s="86">
        <v>596</v>
      </c>
      <c r="D39" s="93">
        <v>1326</v>
      </c>
      <c r="E39" s="93">
        <v>410</v>
      </c>
      <c r="F39" s="81">
        <v>14102</v>
      </c>
      <c r="G39" s="82">
        <v>1621</v>
      </c>
      <c r="H39" s="81">
        <v>5311</v>
      </c>
      <c r="I39" s="86">
        <v>969</v>
      </c>
      <c r="N39" s="29" t="s">
        <v>48</v>
      </c>
      <c r="O39" s="29" t="s">
        <v>49</v>
      </c>
      <c r="P39" s="29" t="s">
        <v>50</v>
      </c>
      <c r="Q39" s="35"/>
      <c r="R39" s="35"/>
      <c r="S39" s="35"/>
    </row>
    <row r="40" spans="1:22" ht="15.75">
      <c r="A40" s="3" t="s">
        <v>7</v>
      </c>
      <c r="B40" s="85">
        <v>151</v>
      </c>
      <c r="C40" s="86">
        <v>163</v>
      </c>
      <c r="D40" s="93">
        <v>682</v>
      </c>
      <c r="E40" s="93">
        <v>337</v>
      </c>
      <c r="F40" s="81">
        <v>6985</v>
      </c>
      <c r="G40" s="82">
        <v>1346</v>
      </c>
      <c r="H40" s="81">
        <v>3034</v>
      </c>
      <c r="I40" s="86">
        <v>1103</v>
      </c>
      <c r="N40" s="36"/>
      <c r="O40" s="32">
        <f>B25</f>
        <v>29079</v>
      </c>
      <c r="P40" s="37">
        <f>C25</f>
        <v>1809</v>
      </c>
      <c r="Q40" s="35"/>
      <c r="R40" s="35"/>
      <c r="S40" s="35"/>
    </row>
    <row r="41" spans="1:22" ht="18.75">
      <c r="A41" s="3" t="s">
        <v>10</v>
      </c>
      <c r="B41" s="85">
        <v>151</v>
      </c>
      <c r="C41" s="86">
        <v>163</v>
      </c>
      <c r="D41" s="93">
        <v>682</v>
      </c>
      <c r="E41" s="93">
        <v>337</v>
      </c>
      <c r="F41" s="81">
        <v>6879</v>
      </c>
      <c r="G41" s="82">
        <v>1347</v>
      </c>
      <c r="H41" s="81">
        <v>3034</v>
      </c>
      <c r="I41" s="86">
        <v>1103</v>
      </c>
      <c r="N41" s="29" t="s">
        <v>51</v>
      </c>
      <c r="O41" s="29" t="s">
        <v>52</v>
      </c>
      <c r="P41" s="29" t="s">
        <v>53</v>
      </c>
      <c r="Q41" s="35"/>
      <c r="R41" s="35"/>
      <c r="S41" s="35"/>
    </row>
    <row r="42" spans="1:22" ht="15.75">
      <c r="A42" s="3" t="s">
        <v>11</v>
      </c>
      <c r="B42" s="85">
        <v>0</v>
      </c>
      <c r="C42" s="86">
        <v>236</v>
      </c>
      <c r="D42" s="93">
        <v>0</v>
      </c>
      <c r="E42" s="93">
        <v>236</v>
      </c>
      <c r="F42" s="85">
        <v>106</v>
      </c>
      <c r="G42" s="86">
        <v>110</v>
      </c>
      <c r="H42" s="85">
        <v>0</v>
      </c>
      <c r="I42" s="86">
        <v>236</v>
      </c>
      <c r="N42" s="36"/>
      <c r="O42" s="32">
        <f>B32</f>
        <v>5789</v>
      </c>
      <c r="P42" s="37">
        <f>C32</f>
        <v>531</v>
      </c>
      <c r="Q42" s="35"/>
      <c r="R42" s="35"/>
      <c r="S42" s="35"/>
    </row>
    <row r="43" spans="1:22" ht="18.75">
      <c r="A43" s="3" t="s">
        <v>12</v>
      </c>
      <c r="B43" s="81">
        <v>1367</v>
      </c>
      <c r="C43" s="86">
        <v>563</v>
      </c>
      <c r="D43" s="93">
        <v>644</v>
      </c>
      <c r="E43" s="93">
        <v>372</v>
      </c>
      <c r="F43" s="81">
        <v>7117</v>
      </c>
      <c r="G43" s="82">
        <v>996</v>
      </c>
      <c r="H43" s="81">
        <v>2277</v>
      </c>
      <c r="I43" s="86">
        <v>945</v>
      </c>
      <c r="N43" s="29" t="s">
        <v>54</v>
      </c>
      <c r="O43" s="29" t="s">
        <v>55</v>
      </c>
      <c r="P43" s="29" t="s">
        <v>56</v>
      </c>
      <c r="Q43" s="35"/>
      <c r="R43" s="35"/>
      <c r="S43" s="35"/>
    </row>
    <row r="44" spans="1:22" ht="15.75">
      <c r="A44" s="3" t="s">
        <v>17</v>
      </c>
      <c r="B44" s="81">
        <v>3376</v>
      </c>
      <c r="C44" s="86">
        <v>629</v>
      </c>
      <c r="D44" s="93">
        <v>2310</v>
      </c>
      <c r="E44" s="93">
        <v>397</v>
      </c>
      <c r="F44" s="81">
        <v>31812</v>
      </c>
      <c r="G44" s="82">
        <v>1707</v>
      </c>
      <c r="H44" s="81">
        <v>7651</v>
      </c>
      <c r="I44" s="86">
        <v>969</v>
      </c>
      <c r="N44" s="36"/>
      <c r="O44" s="32"/>
      <c r="P44" s="37"/>
      <c r="Q44" s="35"/>
      <c r="R44" s="35"/>
      <c r="S44" s="35"/>
    </row>
    <row r="45" spans="1:22" ht="18.75">
      <c r="A45" s="3" t="s">
        <v>7</v>
      </c>
      <c r="B45" s="85">
        <v>517</v>
      </c>
      <c r="C45" s="86">
        <v>495</v>
      </c>
      <c r="D45" s="93">
        <v>353</v>
      </c>
      <c r="E45" s="93">
        <v>328</v>
      </c>
      <c r="F45" s="81">
        <v>5251</v>
      </c>
      <c r="G45" s="86">
        <v>1176</v>
      </c>
      <c r="H45" s="85">
        <v>2264</v>
      </c>
      <c r="I45" s="86">
        <v>901</v>
      </c>
      <c r="N45" s="29" t="s">
        <v>57</v>
      </c>
      <c r="O45" s="29" t="s">
        <v>58</v>
      </c>
      <c r="P45" s="29" t="s">
        <v>59</v>
      </c>
      <c r="Q45" s="35"/>
      <c r="R45" s="35"/>
      <c r="S45" s="35"/>
    </row>
    <row r="46" spans="1:22" ht="15.75">
      <c r="A46" s="3" t="s">
        <v>10</v>
      </c>
      <c r="B46" s="85">
        <v>517</v>
      </c>
      <c r="C46" s="86">
        <v>495</v>
      </c>
      <c r="D46" s="93">
        <v>353</v>
      </c>
      <c r="E46" s="93">
        <v>328</v>
      </c>
      <c r="F46" s="81">
        <v>5197</v>
      </c>
      <c r="G46" s="86">
        <v>1178</v>
      </c>
      <c r="H46" s="85">
        <v>2264</v>
      </c>
      <c r="I46" s="86">
        <v>901</v>
      </c>
      <c r="N46" s="36"/>
      <c r="O46" s="32"/>
      <c r="P46" s="37"/>
      <c r="Q46" s="35"/>
      <c r="R46" s="35"/>
      <c r="S46" s="35"/>
    </row>
    <row r="47" spans="1:22" ht="18.75">
      <c r="A47" s="3" t="s">
        <v>11</v>
      </c>
      <c r="B47" s="85">
        <v>0</v>
      </c>
      <c r="C47" s="86">
        <v>236</v>
      </c>
      <c r="D47" s="93">
        <v>0</v>
      </c>
      <c r="E47" s="93">
        <v>236</v>
      </c>
      <c r="F47" s="85">
        <v>54</v>
      </c>
      <c r="G47" s="86">
        <v>69</v>
      </c>
      <c r="H47" s="85">
        <v>0</v>
      </c>
      <c r="I47" s="86">
        <v>236</v>
      </c>
      <c r="N47" s="29" t="s">
        <v>60</v>
      </c>
      <c r="O47" s="29" t="s">
        <v>61</v>
      </c>
      <c r="P47" s="29" t="s">
        <v>62</v>
      </c>
      <c r="Q47" s="35"/>
      <c r="R47" s="35"/>
      <c r="S47" s="35"/>
    </row>
    <row r="48" spans="1:22" ht="15.75">
      <c r="A48" s="3" t="s">
        <v>12</v>
      </c>
      <c r="B48" s="81">
        <v>2859</v>
      </c>
      <c r="C48" s="86">
        <v>644</v>
      </c>
      <c r="D48" s="93">
        <v>1957</v>
      </c>
      <c r="E48" s="93">
        <v>404</v>
      </c>
      <c r="F48" s="81">
        <v>26561</v>
      </c>
      <c r="G48" s="82">
        <v>1825</v>
      </c>
      <c r="H48" s="81">
        <v>5387</v>
      </c>
      <c r="I48" s="86">
        <v>824</v>
      </c>
      <c r="N48" s="36"/>
      <c r="O48" s="32"/>
      <c r="P48" s="37"/>
      <c r="Q48" s="35"/>
      <c r="R48" s="35"/>
      <c r="S48" s="35"/>
    </row>
    <row r="49" spans="1:19" ht="18.75">
      <c r="A49" s="3" t="s">
        <v>18</v>
      </c>
      <c r="B49" s="81">
        <v>45365</v>
      </c>
      <c r="C49" s="82">
        <v>1350</v>
      </c>
      <c r="D49" s="93">
        <v>46056</v>
      </c>
      <c r="E49" s="93">
        <v>1377</v>
      </c>
      <c r="F49" s="81">
        <v>266286</v>
      </c>
      <c r="G49" s="86">
        <v>2278</v>
      </c>
      <c r="H49" s="81">
        <v>161495</v>
      </c>
      <c r="I49" s="82">
        <v>1070</v>
      </c>
      <c r="N49" s="29" t="s">
        <v>63</v>
      </c>
      <c r="O49" s="29" t="s">
        <v>64</v>
      </c>
      <c r="P49" s="29" t="s">
        <v>65</v>
      </c>
      <c r="Q49" s="35"/>
      <c r="R49" s="35"/>
      <c r="S49" s="35"/>
    </row>
    <row r="50" spans="1:19" s="17" customFormat="1" ht="15.75">
      <c r="A50" s="14" t="s">
        <v>6</v>
      </c>
      <c r="B50" s="83">
        <v>1900</v>
      </c>
      <c r="C50" s="84">
        <v>931</v>
      </c>
      <c r="D50" s="94">
        <v>3767</v>
      </c>
      <c r="E50" s="94">
        <v>817</v>
      </c>
      <c r="F50" s="81">
        <v>11373</v>
      </c>
      <c r="G50" s="86">
        <v>744</v>
      </c>
      <c r="H50" s="81">
        <v>13729</v>
      </c>
      <c r="I50" s="82">
        <v>1070</v>
      </c>
      <c r="N50" s="36"/>
      <c r="O50" s="32"/>
      <c r="P50" s="37"/>
      <c r="Q50" s="35"/>
      <c r="R50" s="35"/>
      <c r="S50" s="35"/>
    </row>
    <row r="51" spans="1:19" ht="18.75">
      <c r="A51" s="3" t="s">
        <v>7</v>
      </c>
      <c r="B51" s="85">
        <v>1075</v>
      </c>
      <c r="C51" s="86">
        <v>852</v>
      </c>
      <c r="D51" s="93">
        <v>847</v>
      </c>
      <c r="E51" s="93">
        <v>514</v>
      </c>
      <c r="F51" s="81">
        <v>4737</v>
      </c>
      <c r="G51" s="86">
        <v>1199</v>
      </c>
      <c r="H51" s="81">
        <v>5644</v>
      </c>
      <c r="I51" s="82">
        <v>1401</v>
      </c>
      <c r="N51" s="29" t="s">
        <v>66</v>
      </c>
      <c r="O51" s="29" t="s">
        <v>67</v>
      </c>
      <c r="P51" s="29" t="s">
        <v>68</v>
      </c>
      <c r="Q51" s="35"/>
      <c r="R51" s="35"/>
      <c r="S51" s="35"/>
    </row>
    <row r="52" spans="1:19" ht="15.75">
      <c r="A52" s="3" t="s">
        <v>8</v>
      </c>
      <c r="B52" s="85">
        <v>0</v>
      </c>
      <c r="C52" s="86">
        <v>236</v>
      </c>
      <c r="D52" s="93">
        <v>0</v>
      </c>
      <c r="E52" s="93">
        <v>236</v>
      </c>
      <c r="F52" s="85">
        <v>0</v>
      </c>
      <c r="G52" s="86">
        <v>236</v>
      </c>
      <c r="H52" s="85">
        <v>0</v>
      </c>
      <c r="I52" s="86">
        <v>236</v>
      </c>
      <c r="N52" s="36"/>
      <c r="O52" s="32"/>
      <c r="P52" s="37"/>
      <c r="Q52" s="35"/>
      <c r="R52" s="35"/>
      <c r="S52" s="35"/>
    </row>
    <row r="53" spans="1:19" ht="18.75">
      <c r="A53" s="3" t="s">
        <v>9</v>
      </c>
      <c r="B53" s="85">
        <v>1075</v>
      </c>
      <c r="C53" s="86">
        <v>852</v>
      </c>
      <c r="D53" s="93">
        <v>847</v>
      </c>
      <c r="E53" s="93">
        <v>514</v>
      </c>
      <c r="F53" s="81">
        <v>4737</v>
      </c>
      <c r="G53" s="86">
        <v>1199</v>
      </c>
      <c r="H53" s="81">
        <v>5644</v>
      </c>
      <c r="I53" s="82">
        <v>1401</v>
      </c>
      <c r="N53" s="29" t="s">
        <v>69</v>
      </c>
      <c r="O53" s="29" t="s">
        <v>70</v>
      </c>
      <c r="P53" s="29" t="s">
        <v>71</v>
      </c>
      <c r="Q53" s="35"/>
      <c r="R53" s="35"/>
      <c r="S53" s="35"/>
    </row>
    <row r="54" spans="1:19" s="24" customFormat="1" ht="15.75">
      <c r="A54" s="21" t="s">
        <v>10</v>
      </c>
      <c r="B54" s="89">
        <v>1075</v>
      </c>
      <c r="C54" s="90">
        <v>852</v>
      </c>
      <c r="D54" s="95">
        <v>674</v>
      </c>
      <c r="E54" s="95">
        <v>419</v>
      </c>
      <c r="F54" s="81">
        <v>4484</v>
      </c>
      <c r="G54" s="86">
        <v>1167</v>
      </c>
      <c r="H54" s="81">
        <v>5058</v>
      </c>
      <c r="I54" s="82">
        <v>1405</v>
      </c>
      <c r="N54" s="36"/>
      <c r="O54" s="32"/>
      <c r="P54" s="37"/>
      <c r="Q54" s="35"/>
      <c r="R54" s="35"/>
      <c r="S54" s="35"/>
    </row>
    <row r="55" spans="1:19">
      <c r="A55" s="3" t="s">
        <v>11</v>
      </c>
      <c r="B55" s="85">
        <v>0</v>
      </c>
      <c r="C55" s="86">
        <v>236</v>
      </c>
      <c r="D55" s="93">
        <v>173</v>
      </c>
      <c r="E55" s="93">
        <v>300</v>
      </c>
      <c r="F55" s="85">
        <v>253</v>
      </c>
      <c r="G55" s="86">
        <v>270</v>
      </c>
      <c r="H55" s="85">
        <v>586</v>
      </c>
      <c r="I55" s="86">
        <v>536</v>
      </c>
    </row>
    <row r="56" spans="1:19">
      <c r="A56" s="3" t="s">
        <v>12</v>
      </c>
      <c r="B56" s="81">
        <v>825</v>
      </c>
      <c r="C56" s="86">
        <v>578</v>
      </c>
      <c r="D56" s="93">
        <v>2920</v>
      </c>
      <c r="E56" s="93">
        <v>830</v>
      </c>
      <c r="F56" s="81">
        <v>6636</v>
      </c>
      <c r="G56" s="86">
        <v>1270</v>
      </c>
      <c r="H56" s="81">
        <v>8085</v>
      </c>
      <c r="I56" s="82">
        <v>1672</v>
      </c>
      <c r="N56" t="s">
        <v>89</v>
      </c>
    </row>
    <row r="57" spans="1:19" s="17" customFormat="1" ht="15.75">
      <c r="A57" s="14" t="s">
        <v>13</v>
      </c>
      <c r="B57" s="83">
        <v>3463</v>
      </c>
      <c r="C57" s="84">
        <v>840</v>
      </c>
      <c r="D57" s="94">
        <v>1903</v>
      </c>
      <c r="E57" s="94">
        <v>660</v>
      </c>
      <c r="F57" s="81">
        <v>16844</v>
      </c>
      <c r="G57" s="86">
        <v>176</v>
      </c>
      <c r="H57" s="81">
        <v>17485</v>
      </c>
      <c r="I57" s="86" t="s">
        <v>22</v>
      </c>
      <c r="N57" s="110" t="s">
        <v>38</v>
      </c>
      <c r="O57" s="110"/>
      <c r="P57" s="110"/>
      <c r="Q57" s="110"/>
      <c r="R57" s="110"/>
      <c r="S57" s="110"/>
    </row>
    <row r="58" spans="1:19">
      <c r="A58" s="3" t="s">
        <v>7</v>
      </c>
      <c r="B58" s="81">
        <v>2940</v>
      </c>
      <c r="C58" s="86">
        <v>912</v>
      </c>
      <c r="D58" s="93">
        <v>1434</v>
      </c>
      <c r="E58" s="93">
        <v>672</v>
      </c>
      <c r="F58" s="81">
        <v>14277</v>
      </c>
      <c r="G58" s="86">
        <v>1104</v>
      </c>
      <c r="H58" s="81">
        <v>12821</v>
      </c>
      <c r="I58" s="82">
        <v>1458</v>
      </c>
      <c r="N58" s="108" t="s">
        <v>39</v>
      </c>
      <c r="O58" s="108"/>
      <c r="P58" s="108"/>
      <c r="Q58" s="108"/>
      <c r="R58" s="108"/>
      <c r="S58" s="108"/>
    </row>
    <row r="59" spans="1:19" ht="18.75">
      <c r="A59" s="3" t="s">
        <v>8</v>
      </c>
      <c r="B59" s="85">
        <v>0</v>
      </c>
      <c r="C59" s="86">
        <v>236</v>
      </c>
      <c r="D59" s="93">
        <v>0</v>
      </c>
      <c r="E59" s="93">
        <v>236</v>
      </c>
      <c r="F59" s="85">
        <v>0</v>
      </c>
      <c r="G59" s="86">
        <v>236</v>
      </c>
      <c r="H59" s="85">
        <v>0</v>
      </c>
      <c r="I59" s="86">
        <v>236</v>
      </c>
      <c r="N59" s="29" t="s">
        <v>40</v>
      </c>
      <c r="O59" s="29" t="s">
        <v>41</v>
      </c>
      <c r="P59" s="29" t="s">
        <v>42</v>
      </c>
      <c r="Q59" s="35"/>
      <c r="R59" s="35" t="s">
        <v>43</v>
      </c>
      <c r="S59" s="29" t="s">
        <v>44</v>
      </c>
    </row>
    <row r="60" spans="1:19" ht="15.75">
      <c r="A60" s="3" t="s">
        <v>9</v>
      </c>
      <c r="B60" s="81">
        <v>2940</v>
      </c>
      <c r="C60" s="86">
        <v>912</v>
      </c>
      <c r="D60" s="93">
        <v>1434</v>
      </c>
      <c r="E60" s="93">
        <v>672</v>
      </c>
      <c r="F60" s="81">
        <v>14277</v>
      </c>
      <c r="G60" s="86">
        <v>1104</v>
      </c>
      <c r="H60" s="81">
        <v>12821</v>
      </c>
      <c r="I60" s="82">
        <v>1458</v>
      </c>
      <c r="N60" s="36"/>
      <c r="O60" s="32">
        <f>B50</f>
        <v>1900</v>
      </c>
      <c r="P60" s="37">
        <f>C50</f>
        <v>931</v>
      </c>
      <c r="Q60" s="38"/>
      <c r="R60" s="39">
        <f>O60+O62+O64+O66+O68+O70+O72+O74+O76+O78</f>
        <v>38458</v>
      </c>
      <c r="S60" s="39">
        <f>SQRT(((P60)^2)+((P62)^2)+((P64)^2)+((P66)^2)+((P68)^2)+((P70)^2)+((P72)^2)+((P74)^2)+((P76)^2)+((P78)^2))</f>
        <v>1692.4068659752004</v>
      </c>
    </row>
    <row r="61" spans="1:19" s="24" customFormat="1" ht="18.75">
      <c r="A61" s="21" t="s">
        <v>10</v>
      </c>
      <c r="B61" s="91">
        <v>2472</v>
      </c>
      <c r="C61" s="90">
        <v>890</v>
      </c>
      <c r="D61" s="95">
        <v>1191</v>
      </c>
      <c r="E61" s="95">
        <v>581</v>
      </c>
      <c r="F61" s="81">
        <v>13739</v>
      </c>
      <c r="G61" s="86">
        <v>1158</v>
      </c>
      <c r="H61" s="81">
        <v>12010</v>
      </c>
      <c r="I61" s="82">
        <v>1592</v>
      </c>
      <c r="N61" s="29" t="s">
        <v>45</v>
      </c>
      <c r="O61" s="29" t="s">
        <v>46</v>
      </c>
      <c r="P61" s="29" t="s">
        <v>47</v>
      </c>
      <c r="Q61" s="35"/>
      <c r="R61" s="35"/>
      <c r="S61" s="35"/>
    </row>
    <row r="62" spans="1:19" ht="15.75">
      <c r="A62" s="3" t="s">
        <v>11</v>
      </c>
      <c r="B62" s="85">
        <v>468</v>
      </c>
      <c r="C62" s="86">
        <v>765</v>
      </c>
      <c r="D62" s="93">
        <v>243</v>
      </c>
      <c r="E62" s="93">
        <v>272</v>
      </c>
      <c r="F62" s="85">
        <v>538</v>
      </c>
      <c r="G62" s="86">
        <v>454</v>
      </c>
      <c r="H62" s="85">
        <v>811</v>
      </c>
      <c r="I62" s="86">
        <v>548</v>
      </c>
      <c r="N62" s="36"/>
      <c r="O62" s="32">
        <f>B57</f>
        <v>3463</v>
      </c>
      <c r="P62" s="37">
        <f>C57</f>
        <v>840</v>
      </c>
      <c r="Q62" s="35"/>
      <c r="R62" s="35"/>
      <c r="S62" s="35"/>
    </row>
    <row r="63" spans="1:19" ht="18.75">
      <c r="A63" s="3" t="s">
        <v>12</v>
      </c>
      <c r="B63" s="81">
        <v>523</v>
      </c>
      <c r="C63" s="86">
        <v>519</v>
      </c>
      <c r="D63" s="93">
        <v>469</v>
      </c>
      <c r="E63" s="93">
        <v>326</v>
      </c>
      <c r="F63" s="81">
        <v>2567</v>
      </c>
      <c r="G63" s="86">
        <v>1170</v>
      </c>
      <c r="H63" s="81">
        <v>4664</v>
      </c>
      <c r="I63" s="82">
        <v>1458</v>
      </c>
      <c r="N63" s="29" t="s">
        <v>48</v>
      </c>
      <c r="O63" s="29" t="s">
        <v>49</v>
      </c>
      <c r="P63" s="29" t="s">
        <v>50</v>
      </c>
      <c r="Q63" s="35"/>
      <c r="R63" s="35"/>
      <c r="S63" s="35"/>
    </row>
    <row r="64" spans="1:19" s="17" customFormat="1" ht="15.75">
      <c r="A64" s="14" t="s">
        <v>14</v>
      </c>
      <c r="B64" s="83">
        <v>26905</v>
      </c>
      <c r="C64" s="88">
        <v>1106</v>
      </c>
      <c r="D64" s="94">
        <v>31305</v>
      </c>
      <c r="E64" s="94">
        <v>1099</v>
      </c>
      <c r="F64" s="81">
        <v>148854</v>
      </c>
      <c r="G64" s="86">
        <v>1923</v>
      </c>
      <c r="H64" s="81">
        <v>96509</v>
      </c>
      <c r="I64" s="86" t="s">
        <v>22</v>
      </c>
      <c r="N64" s="36"/>
      <c r="O64" s="32">
        <f>B64</f>
        <v>26905</v>
      </c>
      <c r="P64" s="37">
        <f>C64</f>
        <v>1106</v>
      </c>
      <c r="Q64" s="35"/>
      <c r="R64" s="35"/>
      <c r="S64" s="35"/>
    </row>
    <row r="65" spans="1:19" ht="18.75">
      <c r="A65" s="3" t="s">
        <v>7</v>
      </c>
      <c r="B65" s="81">
        <v>23114</v>
      </c>
      <c r="C65" s="82">
        <v>1714</v>
      </c>
      <c r="D65" s="93">
        <v>24400</v>
      </c>
      <c r="E65" s="93">
        <v>1610</v>
      </c>
      <c r="F65" s="81">
        <v>128085</v>
      </c>
      <c r="G65" s="82">
        <v>3121</v>
      </c>
      <c r="H65" s="81">
        <v>74101</v>
      </c>
      <c r="I65" s="82">
        <v>3575</v>
      </c>
      <c r="N65" s="29" t="s">
        <v>51</v>
      </c>
      <c r="O65" s="29" t="s">
        <v>52</v>
      </c>
      <c r="P65" s="29" t="s">
        <v>53</v>
      </c>
      <c r="Q65" s="35"/>
      <c r="R65" s="35"/>
      <c r="S65" s="35"/>
    </row>
    <row r="66" spans="1:19" ht="15.75">
      <c r="A66" s="3" t="s">
        <v>8</v>
      </c>
      <c r="B66" s="85">
        <v>0</v>
      </c>
      <c r="C66" s="86">
        <v>236</v>
      </c>
      <c r="D66" s="93">
        <v>0</v>
      </c>
      <c r="E66" s="93">
        <v>236</v>
      </c>
      <c r="F66" s="85">
        <v>0</v>
      </c>
      <c r="G66" s="86">
        <v>236</v>
      </c>
      <c r="H66" s="85">
        <v>0</v>
      </c>
      <c r="I66" s="86">
        <v>236</v>
      </c>
      <c r="N66" s="36"/>
      <c r="O66" s="32">
        <f>B71</f>
        <v>6190</v>
      </c>
      <c r="P66" s="37">
        <f>C71</f>
        <v>262</v>
      </c>
      <c r="Q66" s="35"/>
      <c r="R66" s="35"/>
      <c r="S66" s="35"/>
    </row>
    <row r="67" spans="1:19" ht="18.75">
      <c r="A67" s="3" t="s">
        <v>9</v>
      </c>
      <c r="B67" s="81">
        <v>23114</v>
      </c>
      <c r="C67" s="82">
        <v>1714</v>
      </c>
      <c r="D67" s="93">
        <v>24400</v>
      </c>
      <c r="E67" s="93">
        <v>1610</v>
      </c>
      <c r="F67" s="81">
        <v>128085</v>
      </c>
      <c r="G67" s="82">
        <v>3121</v>
      </c>
      <c r="H67" s="81">
        <v>74101</v>
      </c>
      <c r="I67" s="82">
        <v>3575</v>
      </c>
      <c r="N67" s="29" t="s">
        <v>54</v>
      </c>
      <c r="O67" s="29" t="s">
        <v>55</v>
      </c>
      <c r="P67" s="29" t="s">
        <v>56</v>
      </c>
      <c r="Q67" s="35"/>
      <c r="R67" s="35"/>
      <c r="S67" s="35"/>
    </row>
    <row r="68" spans="1:19" s="24" customFormat="1" ht="15.75">
      <c r="A68" s="21" t="s">
        <v>10</v>
      </c>
      <c r="B68" s="91">
        <v>20519</v>
      </c>
      <c r="C68" s="92">
        <v>1990</v>
      </c>
      <c r="D68" s="95">
        <v>23765</v>
      </c>
      <c r="E68" s="95">
        <v>1710</v>
      </c>
      <c r="F68" s="81">
        <v>125482</v>
      </c>
      <c r="G68" s="82">
        <v>3121</v>
      </c>
      <c r="H68" s="81">
        <v>70669</v>
      </c>
      <c r="I68" s="82">
        <v>3486</v>
      </c>
      <c r="N68" s="36"/>
      <c r="O68" s="32"/>
      <c r="P68" s="37"/>
      <c r="Q68" s="35"/>
      <c r="R68" s="35"/>
      <c r="S68" s="35"/>
    </row>
    <row r="69" spans="1:19" ht="18.75">
      <c r="A69" s="3" t="s">
        <v>11</v>
      </c>
      <c r="B69" s="85">
        <v>2595</v>
      </c>
      <c r="C69" s="86">
        <v>1391</v>
      </c>
      <c r="D69" s="93">
        <v>635</v>
      </c>
      <c r="E69" s="93">
        <v>415</v>
      </c>
      <c r="F69" s="81">
        <v>2603</v>
      </c>
      <c r="G69" s="82">
        <v>943</v>
      </c>
      <c r="H69" s="81">
        <v>3432</v>
      </c>
      <c r="I69" s="82">
        <v>1279</v>
      </c>
      <c r="N69" s="29" t="s">
        <v>57</v>
      </c>
      <c r="O69" s="29" t="s">
        <v>58</v>
      </c>
      <c r="P69" s="29" t="s">
        <v>59</v>
      </c>
      <c r="Q69" s="35"/>
      <c r="R69" s="35"/>
      <c r="S69" s="35"/>
    </row>
    <row r="70" spans="1:19" ht="15.75">
      <c r="A70" s="3" t="s">
        <v>12</v>
      </c>
      <c r="B70" s="81">
        <v>3791</v>
      </c>
      <c r="C70" s="82">
        <v>1605</v>
      </c>
      <c r="D70" s="93">
        <v>6905</v>
      </c>
      <c r="E70" s="93">
        <v>1406</v>
      </c>
      <c r="F70" s="81">
        <v>20769</v>
      </c>
      <c r="G70" s="82">
        <v>2632</v>
      </c>
      <c r="H70" s="81">
        <v>22408</v>
      </c>
      <c r="I70" s="82">
        <v>3574</v>
      </c>
      <c r="N70" s="36"/>
      <c r="O70" s="32"/>
      <c r="P70" s="37"/>
      <c r="Q70" s="35"/>
      <c r="R70" s="35"/>
      <c r="S70" s="35"/>
    </row>
    <row r="71" spans="1:19" s="17" customFormat="1" ht="18.75">
      <c r="A71" s="14" t="s">
        <v>15</v>
      </c>
      <c r="B71" s="83">
        <v>6190</v>
      </c>
      <c r="C71" s="84">
        <v>262</v>
      </c>
      <c r="D71" s="94">
        <v>4125</v>
      </c>
      <c r="E71" s="94">
        <v>446</v>
      </c>
      <c r="F71" s="81">
        <v>36485</v>
      </c>
      <c r="G71" s="86">
        <v>179</v>
      </c>
      <c r="H71" s="81">
        <v>18005</v>
      </c>
      <c r="I71" s="86" t="s">
        <v>22</v>
      </c>
      <c r="N71" s="29" t="s">
        <v>60</v>
      </c>
      <c r="O71" s="29" t="s">
        <v>61</v>
      </c>
      <c r="P71" s="29" t="s">
        <v>62</v>
      </c>
      <c r="Q71" s="35"/>
      <c r="R71" s="35"/>
      <c r="S71" s="35"/>
    </row>
    <row r="72" spans="1:19" ht="15.75">
      <c r="A72" s="3" t="s">
        <v>7</v>
      </c>
      <c r="B72" s="81">
        <v>4841</v>
      </c>
      <c r="C72" s="86">
        <v>742</v>
      </c>
      <c r="D72" s="93">
        <v>3092</v>
      </c>
      <c r="E72" s="93">
        <v>645</v>
      </c>
      <c r="F72" s="81">
        <v>24490</v>
      </c>
      <c r="G72" s="82">
        <v>1259</v>
      </c>
      <c r="H72" s="81">
        <v>10762</v>
      </c>
      <c r="I72" s="82">
        <v>1325</v>
      </c>
      <c r="N72" s="36"/>
      <c r="O72" s="32"/>
      <c r="P72" s="37"/>
      <c r="Q72" s="35"/>
      <c r="R72" s="35"/>
      <c r="S72" s="35"/>
    </row>
    <row r="73" spans="1:19" ht="18.75">
      <c r="A73" s="3" t="s">
        <v>8</v>
      </c>
      <c r="B73" s="85">
        <v>0</v>
      </c>
      <c r="C73" s="86">
        <v>236</v>
      </c>
      <c r="D73" s="93">
        <v>0</v>
      </c>
      <c r="E73" s="93">
        <v>236</v>
      </c>
      <c r="F73" s="85">
        <v>0</v>
      </c>
      <c r="G73" s="86">
        <v>236</v>
      </c>
      <c r="H73" s="85">
        <v>0</v>
      </c>
      <c r="I73" s="86">
        <v>236</v>
      </c>
      <c r="N73" s="29" t="s">
        <v>63</v>
      </c>
      <c r="O73" s="29" t="s">
        <v>64</v>
      </c>
      <c r="P73" s="29" t="s">
        <v>65</v>
      </c>
      <c r="Q73" s="35"/>
      <c r="R73" s="35"/>
      <c r="S73" s="35"/>
    </row>
    <row r="74" spans="1:19" ht="15.75">
      <c r="A74" s="3" t="s">
        <v>9</v>
      </c>
      <c r="B74" s="81">
        <v>4841</v>
      </c>
      <c r="C74" s="86">
        <v>742</v>
      </c>
      <c r="D74" s="93">
        <v>3092</v>
      </c>
      <c r="E74" s="93">
        <v>645</v>
      </c>
      <c r="F74" s="81">
        <v>24490</v>
      </c>
      <c r="G74" s="82">
        <v>1259</v>
      </c>
      <c r="H74" s="81">
        <v>10762</v>
      </c>
      <c r="I74" s="82">
        <v>1325</v>
      </c>
      <c r="N74" s="36"/>
      <c r="O74" s="32"/>
      <c r="P74" s="37"/>
      <c r="Q74" s="35"/>
      <c r="R74" s="35"/>
      <c r="S74" s="35"/>
    </row>
    <row r="75" spans="1:19" s="24" customFormat="1" ht="18.75">
      <c r="A75" s="21" t="s">
        <v>10</v>
      </c>
      <c r="B75" s="91">
        <v>4478</v>
      </c>
      <c r="C75" s="90">
        <v>864</v>
      </c>
      <c r="D75" s="95">
        <v>2793</v>
      </c>
      <c r="E75" s="95">
        <v>669</v>
      </c>
      <c r="F75" s="81">
        <v>23809</v>
      </c>
      <c r="G75" s="82">
        <v>1312</v>
      </c>
      <c r="H75" s="81">
        <v>10116</v>
      </c>
      <c r="I75" s="82">
        <v>1382</v>
      </c>
      <c r="N75" s="29" t="s">
        <v>66</v>
      </c>
      <c r="O75" s="29" t="s">
        <v>67</v>
      </c>
      <c r="P75" s="29" t="s">
        <v>68</v>
      </c>
      <c r="Q75" s="35"/>
      <c r="R75" s="35"/>
      <c r="S75" s="35"/>
    </row>
    <row r="76" spans="1:19" ht="15.75">
      <c r="A76" s="3" t="s">
        <v>11</v>
      </c>
      <c r="B76" s="85">
        <v>363</v>
      </c>
      <c r="C76" s="86">
        <v>422</v>
      </c>
      <c r="D76" s="93">
        <v>299</v>
      </c>
      <c r="E76" s="93">
        <v>436</v>
      </c>
      <c r="F76" s="85">
        <v>681</v>
      </c>
      <c r="G76" s="86">
        <v>517</v>
      </c>
      <c r="H76" s="85">
        <v>646</v>
      </c>
      <c r="I76" s="86">
        <v>487</v>
      </c>
      <c r="N76" s="36"/>
      <c r="O76" s="32"/>
      <c r="P76" s="37"/>
      <c r="Q76" s="35"/>
      <c r="R76" s="35"/>
      <c r="S76" s="35"/>
    </row>
    <row r="77" spans="1:19" ht="18.75">
      <c r="A77" s="3" t="s">
        <v>12</v>
      </c>
      <c r="B77" s="81">
        <v>1349</v>
      </c>
      <c r="C77" s="86">
        <v>675</v>
      </c>
      <c r="D77" s="93">
        <v>1033</v>
      </c>
      <c r="E77" s="93">
        <v>533</v>
      </c>
      <c r="F77" s="81">
        <v>11995</v>
      </c>
      <c r="G77" s="82">
        <v>1301</v>
      </c>
      <c r="H77" s="81">
        <v>7243</v>
      </c>
      <c r="I77" s="82">
        <v>1325</v>
      </c>
      <c r="N77" s="29" t="s">
        <v>69</v>
      </c>
      <c r="O77" s="29" t="s">
        <v>70</v>
      </c>
      <c r="P77" s="29" t="s">
        <v>71</v>
      </c>
      <c r="Q77" s="35"/>
      <c r="R77" s="35"/>
      <c r="S77" s="35"/>
    </row>
    <row r="78" spans="1:19" ht="15.75">
      <c r="A78" s="3" t="s">
        <v>16</v>
      </c>
      <c r="B78" s="81">
        <v>2359</v>
      </c>
      <c r="C78" s="86">
        <v>698</v>
      </c>
      <c r="D78" s="93">
        <v>1802</v>
      </c>
      <c r="E78" s="93">
        <v>448</v>
      </c>
      <c r="F78" s="81">
        <v>16545</v>
      </c>
      <c r="G78" s="82">
        <v>1578</v>
      </c>
      <c r="H78" s="81">
        <v>5628</v>
      </c>
      <c r="I78" s="86">
        <v>1013</v>
      </c>
      <c r="N78" s="36"/>
      <c r="O78" s="32"/>
      <c r="P78" s="37"/>
      <c r="Q78" s="35"/>
      <c r="R78" s="35"/>
      <c r="S78" s="35"/>
    </row>
    <row r="79" spans="1:19">
      <c r="A79" s="3" t="s">
        <v>7</v>
      </c>
      <c r="B79" s="85">
        <v>512</v>
      </c>
      <c r="C79" s="86">
        <v>402</v>
      </c>
      <c r="D79" s="93">
        <v>658</v>
      </c>
      <c r="E79" s="93">
        <v>442</v>
      </c>
      <c r="F79" s="81">
        <v>5524</v>
      </c>
      <c r="G79" s="86">
        <v>1176</v>
      </c>
      <c r="H79" s="81">
        <v>2256</v>
      </c>
      <c r="I79" s="86">
        <v>600</v>
      </c>
    </row>
    <row r="80" spans="1:19">
      <c r="A80" s="3" t="s">
        <v>10</v>
      </c>
      <c r="B80" s="85">
        <v>462</v>
      </c>
      <c r="C80" s="86">
        <v>384</v>
      </c>
      <c r="D80" s="93">
        <v>658</v>
      </c>
      <c r="E80" s="93">
        <v>442</v>
      </c>
      <c r="F80" s="81">
        <v>5425</v>
      </c>
      <c r="G80" s="86">
        <v>1189</v>
      </c>
      <c r="H80" s="81">
        <v>2256</v>
      </c>
      <c r="I80" s="86">
        <v>600</v>
      </c>
    </row>
    <row r="81" spans="1:18">
      <c r="A81" s="3" t="s">
        <v>11</v>
      </c>
      <c r="B81" s="85">
        <v>50</v>
      </c>
      <c r="C81" s="86">
        <v>89</v>
      </c>
      <c r="D81" s="93">
        <v>0</v>
      </c>
      <c r="E81" s="93">
        <v>236</v>
      </c>
      <c r="F81" s="85">
        <v>99</v>
      </c>
      <c r="G81" s="86">
        <v>111</v>
      </c>
      <c r="H81" s="85">
        <v>0</v>
      </c>
      <c r="I81" s="86">
        <v>236</v>
      </c>
    </row>
    <row r="82" spans="1:18">
      <c r="A82" s="3" t="s">
        <v>12</v>
      </c>
      <c r="B82" s="81">
        <v>1847</v>
      </c>
      <c r="C82" s="86">
        <v>679</v>
      </c>
      <c r="D82" s="93">
        <v>1144</v>
      </c>
      <c r="E82" s="93">
        <v>542</v>
      </c>
      <c r="F82" s="81">
        <v>11021</v>
      </c>
      <c r="G82" s="82">
        <v>1297</v>
      </c>
      <c r="H82" s="81">
        <v>3372</v>
      </c>
      <c r="I82" s="86">
        <v>949</v>
      </c>
    </row>
    <row r="83" spans="1:18">
      <c r="A83" s="3" t="s">
        <v>17</v>
      </c>
      <c r="B83" s="81">
        <v>4548</v>
      </c>
      <c r="C83" s="86">
        <v>679</v>
      </c>
      <c r="D83" s="93">
        <v>3154</v>
      </c>
      <c r="E83" s="93">
        <v>466</v>
      </c>
      <c r="F83" s="81">
        <v>36185</v>
      </c>
      <c r="G83" s="82">
        <v>1593</v>
      </c>
      <c r="H83" s="81">
        <v>10139</v>
      </c>
      <c r="I83" s="86">
        <v>1013</v>
      </c>
    </row>
    <row r="84" spans="1:18">
      <c r="A84" s="3" t="s">
        <v>7</v>
      </c>
      <c r="B84" s="85">
        <v>1092</v>
      </c>
      <c r="C84" s="86">
        <v>734</v>
      </c>
      <c r="D84" s="93">
        <v>259</v>
      </c>
      <c r="E84" s="93">
        <v>291</v>
      </c>
      <c r="F84" s="81">
        <v>4547</v>
      </c>
      <c r="G84" s="86">
        <v>1024</v>
      </c>
      <c r="H84" s="85">
        <v>1388</v>
      </c>
      <c r="I84" s="86">
        <v>682</v>
      </c>
    </row>
    <row r="85" spans="1:18">
      <c r="A85" s="3" t="s">
        <v>10</v>
      </c>
      <c r="B85" s="85">
        <v>1092</v>
      </c>
      <c r="C85" s="86">
        <v>734</v>
      </c>
      <c r="D85" s="93">
        <v>259</v>
      </c>
      <c r="E85" s="93">
        <v>291</v>
      </c>
      <c r="F85" s="81">
        <v>4485</v>
      </c>
      <c r="G85" s="86">
        <v>1015</v>
      </c>
      <c r="H85" s="85">
        <v>1388</v>
      </c>
      <c r="I85" s="86">
        <v>682</v>
      </c>
      <c r="M85" s="102" t="s">
        <v>83</v>
      </c>
      <c r="N85" s="5"/>
      <c r="O85" s="7" t="s">
        <v>31</v>
      </c>
      <c r="P85" s="5" t="s">
        <v>19</v>
      </c>
      <c r="Q85" s="5" t="s">
        <v>32</v>
      </c>
      <c r="R85" s="5" t="s">
        <v>33</v>
      </c>
    </row>
    <row r="86" spans="1:18">
      <c r="A86" s="3" t="s">
        <v>11</v>
      </c>
      <c r="B86" s="85">
        <v>0</v>
      </c>
      <c r="C86" s="86">
        <v>236</v>
      </c>
      <c r="D86" s="93">
        <v>0</v>
      </c>
      <c r="E86" s="93">
        <v>236</v>
      </c>
      <c r="F86" s="85">
        <v>62</v>
      </c>
      <c r="G86" s="86">
        <v>103</v>
      </c>
      <c r="H86" s="85">
        <v>0</v>
      </c>
      <c r="I86" s="86">
        <v>236</v>
      </c>
      <c r="M86" s="102"/>
      <c r="N86" s="6" t="s">
        <v>25</v>
      </c>
      <c r="O86" s="7">
        <f>D99/D90</f>
        <v>0.42686492356528277</v>
      </c>
      <c r="P86" s="7">
        <f>B99/B90</f>
        <v>0.48495799078507545</v>
      </c>
      <c r="Q86" s="7">
        <f>H99/H90</f>
        <v>0.55193286999967972</v>
      </c>
      <c r="R86" s="7">
        <f>F99/F90</f>
        <v>0.62408415973318665</v>
      </c>
    </row>
    <row r="87" spans="1:18">
      <c r="A87" s="3" t="s">
        <v>12</v>
      </c>
      <c r="B87" s="81">
        <v>3456</v>
      </c>
      <c r="C87" s="86">
        <v>570</v>
      </c>
      <c r="D87" s="93">
        <v>2895</v>
      </c>
      <c r="E87" s="93">
        <v>518</v>
      </c>
      <c r="F87" s="81">
        <v>31638</v>
      </c>
      <c r="G87" s="82">
        <v>1671</v>
      </c>
      <c r="H87" s="81">
        <v>8751</v>
      </c>
      <c r="I87" s="86">
        <v>907</v>
      </c>
      <c r="M87" s="102"/>
      <c r="N87" s="6" t="s">
        <v>30</v>
      </c>
      <c r="O87" s="7">
        <f>D100/D91</f>
        <v>0.51499761942548805</v>
      </c>
      <c r="P87" s="7">
        <f>B100/B91</f>
        <v>0.31913774973711884</v>
      </c>
      <c r="Q87" s="7">
        <f t="shared" ref="Q87:Q88" si="1">H100/H91</f>
        <v>0.55705686475409832</v>
      </c>
      <c r="R87" s="7">
        <f t="shared" ref="R87:R88" si="2">F100/F91</f>
        <v>0.60230179028132991</v>
      </c>
    </row>
    <row r="88" spans="1:18">
      <c r="M88" s="102"/>
      <c r="N88" s="6" t="s">
        <v>26</v>
      </c>
      <c r="O88" s="7">
        <f>D101/D92</f>
        <v>0.3289241622574956</v>
      </c>
      <c r="P88" s="7">
        <f>B101/B92</f>
        <v>0.66138355398098081</v>
      </c>
      <c r="Q88" s="7">
        <f t="shared" si="1"/>
        <v>0.54680592042032417</v>
      </c>
      <c r="R88" s="7">
        <f t="shared" si="2"/>
        <v>0.64581635184463271</v>
      </c>
    </row>
    <row r="89" spans="1:18">
      <c r="B89" s="44" t="s">
        <v>82</v>
      </c>
      <c r="D89" s="44" t="s">
        <v>31</v>
      </c>
      <c r="F89" s="44" t="s">
        <v>33</v>
      </c>
      <c r="H89" s="44" t="s">
        <v>32</v>
      </c>
      <c r="J89" t="s">
        <v>91</v>
      </c>
      <c r="M89" s="102" t="s">
        <v>81</v>
      </c>
      <c r="N89" s="5"/>
      <c r="O89" s="7" t="s">
        <v>31</v>
      </c>
      <c r="P89" s="5" t="s">
        <v>19</v>
      </c>
      <c r="Q89" s="5" t="s">
        <v>32</v>
      </c>
      <c r="R89" s="5" t="s">
        <v>33</v>
      </c>
    </row>
    <row r="90" spans="1:18" ht="14.25">
      <c r="A90" s="41" t="s">
        <v>73</v>
      </c>
      <c r="B90" s="46">
        <f>SUM(B11,B18,B50,B57)</f>
        <v>11069</v>
      </c>
      <c r="C90" s="43"/>
      <c r="D90" s="43">
        <f>SUM(D11,D18,D50,D57)</f>
        <v>11971</v>
      </c>
      <c r="E90" s="43"/>
      <c r="F90" s="46">
        <f>SUM(F11,F18,F50,F57)</f>
        <v>56369</v>
      </c>
      <c r="G90" s="46"/>
      <c r="H90" s="46">
        <f>SUM(H11,H18,H50,H57)</f>
        <v>62446</v>
      </c>
      <c r="I90" s="43"/>
      <c r="J90" s="96">
        <v>149955</v>
      </c>
      <c r="M90" s="102"/>
      <c r="N90" s="6" t="s">
        <v>25</v>
      </c>
      <c r="O90" s="7">
        <f>D102/D93</f>
        <v>0.84984272465968869</v>
      </c>
      <c r="P90" s="7">
        <f>B102/B93</f>
        <v>0.77876197342671749</v>
      </c>
      <c r="Q90" s="7">
        <f>H102/H93</f>
        <v>0.79105375879930939</v>
      </c>
      <c r="R90" s="7">
        <f>F102/F93</f>
        <v>0.84545424182554829</v>
      </c>
    </row>
    <row r="91" spans="1:18">
      <c r="A91" s="47" t="s">
        <v>87</v>
      </c>
      <c r="B91" s="48">
        <f>SUM(B11,B18)</f>
        <v>5706</v>
      </c>
      <c r="C91" s="49"/>
      <c r="D91" s="61">
        <f>SUM(D11,D18)</f>
        <v>6301</v>
      </c>
      <c r="E91" s="49"/>
      <c r="F91" s="48">
        <f>SUM(F11,F18)</f>
        <v>28152</v>
      </c>
      <c r="G91" s="48"/>
      <c r="H91" s="48">
        <f>SUM(H11,H18)</f>
        <v>31232</v>
      </c>
      <c r="M91" s="102"/>
      <c r="N91" s="6" t="s">
        <v>30</v>
      </c>
      <c r="O91" s="7">
        <f>D103/D94</f>
        <v>0.94251943850127851</v>
      </c>
      <c r="P91" s="7">
        <f t="shared" ref="P91:P92" si="3">B103/B94</f>
        <v>0.80102099346105315</v>
      </c>
      <c r="Q91" s="7">
        <f t="shared" ref="Q91:Q92" si="4">H103/H94</f>
        <v>0.86859050421630513</v>
      </c>
      <c r="R91" s="7">
        <f t="shared" ref="R91:R92" si="5">F103/F94</f>
        <v>0.88177074137288369</v>
      </c>
    </row>
    <row r="92" spans="1:18">
      <c r="A92" s="47" t="s">
        <v>26</v>
      </c>
      <c r="B92" s="48">
        <f>SUM(B50,B57)</f>
        <v>5363</v>
      </c>
      <c r="C92" s="49"/>
      <c r="D92" s="61">
        <f>SUM(D50,D57)</f>
        <v>5670</v>
      </c>
      <c r="E92" s="49"/>
      <c r="F92" s="48">
        <f>SUM(F50,F57)</f>
        <v>28217</v>
      </c>
      <c r="G92" s="48"/>
      <c r="H92" s="48">
        <f>SUM(H50,H57)</f>
        <v>31214</v>
      </c>
      <c r="M92" s="102"/>
      <c r="N92" s="6" t="s">
        <v>26</v>
      </c>
      <c r="O92" s="7">
        <f>D104/D95</f>
        <v>0.74959074230877787</v>
      </c>
      <c r="P92" s="7">
        <f t="shared" si="3"/>
        <v>0.75531046985949535</v>
      </c>
      <c r="Q92" s="7">
        <f t="shared" si="4"/>
        <v>0.70545959446006601</v>
      </c>
      <c r="R92" s="7">
        <f t="shared" si="5"/>
        <v>0.80550234974829904</v>
      </c>
    </row>
    <row r="93" spans="1:18" ht="14.25">
      <c r="A93" s="41" t="s">
        <v>74</v>
      </c>
      <c r="B93" s="46">
        <f>SUM(B25,B32,B64,B71)</f>
        <v>67963</v>
      </c>
      <c r="C93" s="43"/>
      <c r="D93" s="43">
        <f>SUM(D25,D32,D64,D71)</f>
        <v>73756</v>
      </c>
      <c r="E93" s="43"/>
      <c r="F93" s="46">
        <f>SUM(F25,F32,F64,F71)</f>
        <v>389231</v>
      </c>
      <c r="G93" s="46"/>
      <c r="H93" s="46">
        <f>SUM(H25,H32,H64,H71)</f>
        <v>240928</v>
      </c>
      <c r="I93" s="43"/>
      <c r="J93" s="100">
        <v>799353</v>
      </c>
      <c r="M93" s="102" t="s">
        <v>79</v>
      </c>
      <c r="N93" s="5"/>
      <c r="O93" s="7" t="s">
        <v>31</v>
      </c>
      <c r="P93" s="5" t="s">
        <v>19</v>
      </c>
      <c r="Q93" s="5" t="s">
        <v>32</v>
      </c>
      <c r="R93" s="5" t="s">
        <v>33</v>
      </c>
    </row>
    <row r="94" spans="1:18">
      <c r="A94" s="47" t="s">
        <v>87</v>
      </c>
      <c r="B94" s="48">
        <f>SUM(B25,B32)</f>
        <v>34868</v>
      </c>
      <c r="C94" s="49"/>
      <c r="D94" s="61">
        <f>SUM(D25,D32)</f>
        <v>38326</v>
      </c>
      <c r="E94" s="49"/>
      <c r="F94" s="48">
        <f>SUM(F25,F32)</f>
        <v>203892</v>
      </c>
      <c r="G94" s="48"/>
      <c r="H94" s="48">
        <f>SUM(H25,H32)</f>
        <v>126414</v>
      </c>
      <c r="M94" s="102"/>
      <c r="N94" s="6" t="s">
        <v>25</v>
      </c>
      <c r="O94" s="7">
        <f>D105/D96</f>
        <v>0.79077770130763936</v>
      </c>
      <c r="P94" s="7">
        <f>B105/B96</f>
        <v>0.73761261261261257</v>
      </c>
      <c r="Q94" s="7">
        <f>H105/H96</f>
        <v>0.74183351243020168</v>
      </c>
      <c r="R94" s="7">
        <f>F105/F96</f>
        <v>0.81745062836624771</v>
      </c>
    </row>
    <row r="95" spans="1:18">
      <c r="A95" s="47" t="s">
        <v>26</v>
      </c>
      <c r="B95" s="48">
        <f>SUM(B64,B71)</f>
        <v>33095</v>
      </c>
      <c r="C95" s="49"/>
      <c r="D95" s="61">
        <f>SUM(D64,D71)</f>
        <v>35430</v>
      </c>
      <c r="E95" s="49"/>
      <c r="F95" s="48">
        <f>SUM(F64,F71)</f>
        <v>185339</v>
      </c>
      <c r="G95" s="48"/>
      <c r="H95" s="48">
        <f>SUM(H64,H71)</f>
        <v>114514</v>
      </c>
      <c r="M95" s="102"/>
      <c r="N95" s="6" t="s">
        <v>30</v>
      </c>
      <c r="O95" s="7">
        <f>D106/D97</f>
        <v>0.88215654200371973</v>
      </c>
      <c r="P95" s="7">
        <f t="shared" ref="P95:P96" si="6">B106/B97</f>
        <v>0.73325282200423914</v>
      </c>
      <c r="Q95" s="7">
        <f t="shared" ref="Q95:Q96" si="7">H106/H97</f>
        <v>0.80687109092523757</v>
      </c>
      <c r="R95" s="7">
        <f t="shared" ref="R95:R96" si="8">F106/F97</f>
        <v>0.84786506007481344</v>
      </c>
    </row>
    <row r="96" spans="1:18" ht="14.25">
      <c r="A96" s="41" t="s">
        <v>84</v>
      </c>
      <c r="B96" s="46">
        <f>SUM(B90,B93)</f>
        <v>79032</v>
      </c>
      <c r="C96" s="43"/>
      <c r="D96" s="43">
        <f>SUM(D90,D93)</f>
        <v>85727</v>
      </c>
      <c r="E96" s="43"/>
      <c r="F96" s="43">
        <f>SUM(F90,F93)</f>
        <v>445600</v>
      </c>
      <c r="G96" s="43"/>
      <c r="H96" s="43">
        <f>SUM(H90,H93)</f>
        <v>303374</v>
      </c>
      <c r="I96" s="43"/>
      <c r="J96" s="79">
        <f>SUM(J90,J93)</f>
        <v>949308</v>
      </c>
      <c r="M96" s="102"/>
      <c r="N96" s="6" t="s">
        <v>26</v>
      </c>
      <c r="O96" s="7">
        <f>D107/D98</f>
        <v>0.69155717761557178</v>
      </c>
      <c r="P96" s="7">
        <f t="shared" si="6"/>
        <v>0.74221228353008473</v>
      </c>
      <c r="Q96" s="7">
        <f t="shared" si="7"/>
        <v>0.67147699824330254</v>
      </c>
      <c r="R96" s="7">
        <f t="shared" si="8"/>
        <v>0.78440315420779561</v>
      </c>
    </row>
    <row r="97" spans="1:18">
      <c r="A97" s="47" t="s">
        <v>87</v>
      </c>
      <c r="B97" s="48">
        <f>SUM(B91,B94)</f>
        <v>40574</v>
      </c>
      <c r="C97" s="49"/>
      <c r="D97" s="61">
        <f>SUM(D91,D94)</f>
        <v>44627</v>
      </c>
      <c r="E97" s="49"/>
      <c r="F97" s="48">
        <f>SUM(F91,F94)</f>
        <v>232044</v>
      </c>
      <c r="G97" s="48"/>
      <c r="H97" s="48">
        <f>SUM(H91,H94)</f>
        <v>157646</v>
      </c>
    </row>
    <row r="98" spans="1:18">
      <c r="A98" s="47" t="s">
        <v>26</v>
      </c>
      <c r="B98" s="48">
        <f>SUM(B92,B95)</f>
        <v>38458</v>
      </c>
      <c r="C98" s="49"/>
      <c r="D98" s="61">
        <f>SUM(D92,D95)</f>
        <v>41100</v>
      </c>
      <c r="E98" s="49"/>
      <c r="F98" s="48">
        <f>SUM(F92,F95)</f>
        <v>213556</v>
      </c>
      <c r="G98" s="48"/>
      <c r="H98" s="48">
        <f>SUM(H92,H95)</f>
        <v>145728</v>
      </c>
      <c r="N98" s="5"/>
      <c r="O98" s="5" t="s">
        <v>27</v>
      </c>
      <c r="P98" s="5" t="s">
        <v>28</v>
      </c>
      <c r="Q98" s="5" t="s">
        <v>29</v>
      </c>
    </row>
    <row r="99" spans="1:18" ht="14.25">
      <c r="A99" s="41" t="s">
        <v>75</v>
      </c>
      <c r="B99" s="46">
        <f>SUM(B15,B22,B54,B61)</f>
        <v>5368</v>
      </c>
      <c r="C99" s="43"/>
      <c r="D99" s="43">
        <f>SUM(D15,D22,D54,D61)</f>
        <v>5110</v>
      </c>
      <c r="E99" s="43"/>
      <c r="F99" s="43">
        <f>SUM(F15,F22,F54,F61)</f>
        <v>35179</v>
      </c>
      <c r="G99" s="43"/>
      <c r="H99" s="43">
        <f>SUM(H15,H22,H54,H61)</f>
        <v>34466</v>
      </c>
      <c r="I99" s="43"/>
      <c r="J99" s="98">
        <v>84300</v>
      </c>
      <c r="N99" s="6" t="s">
        <v>20</v>
      </c>
      <c r="O99" s="15">
        <f>SUM(O100,O101)</f>
        <v>85727</v>
      </c>
      <c r="P99" s="15">
        <f>SUM(P100,P101)</f>
        <v>67791</v>
      </c>
      <c r="Q99" s="20">
        <f t="shared" ref="Q99:Q110" si="9">P99/O99</f>
        <v>0.79077770130763936</v>
      </c>
    </row>
    <row r="100" spans="1:18">
      <c r="A100" s="47" t="s">
        <v>87</v>
      </c>
      <c r="B100" s="50">
        <f>SUM(B15,B22)</f>
        <v>1821</v>
      </c>
      <c r="C100" s="49"/>
      <c r="D100" s="61">
        <f>SUM(D15,D22)</f>
        <v>3245</v>
      </c>
      <c r="E100" s="49"/>
      <c r="F100" s="48">
        <f>SUM(F15,F22)</f>
        <v>16956</v>
      </c>
      <c r="G100" s="49"/>
      <c r="H100" s="48">
        <f>SUM(H15,H22)</f>
        <v>17398</v>
      </c>
      <c r="M100" s="45"/>
      <c r="N100" s="6" t="s">
        <v>30</v>
      </c>
      <c r="O100" s="13">
        <f>SUM(D11,D18,D25,D32)</f>
        <v>44627</v>
      </c>
      <c r="P100" s="13">
        <f>SUM(D15,D22,D29,D36)</f>
        <v>39368</v>
      </c>
      <c r="Q100" s="20">
        <f t="shared" si="9"/>
        <v>0.88215654200371973</v>
      </c>
    </row>
    <row r="101" spans="1:18">
      <c r="A101" s="47" t="s">
        <v>26</v>
      </c>
      <c r="B101" s="50">
        <f>SUM(B54,B61)</f>
        <v>3547</v>
      </c>
      <c r="C101" s="49"/>
      <c r="D101" s="61">
        <f>SUM(D54,D61)</f>
        <v>1865</v>
      </c>
      <c r="E101" s="49"/>
      <c r="F101" s="48">
        <f>SUM(F54,F61)</f>
        <v>18223</v>
      </c>
      <c r="G101" s="49"/>
      <c r="H101" s="48">
        <f>SUM(H54,H61)</f>
        <v>17068</v>
      </c>
      <c r="N101" s="6" t="s">
        <v>26</v>
      </c>
      <c r="O101" s="13">
        <f>SUM(D50,D57,D64,D71)</f>
        <v>41100</v>
      </c>
      <c r="P101" s="13">
        <f>SUM(D54,D61,D68,D75)</f>
        <v>28423</v>
      </c>
      <c r="Q101" s="20">
        <f t="shared" si="9"/>
        <v>0.69155717761557178</v>
      </c>
    </row>
    <row r="102" spans="1:18" ht="14.25">
      <c r="A102" s="41" t="s">
        <v>76</v>
      </c>
      <c r="B102" s="43">
        <f>SUM(B29,B36,B68,B75)</f>
        <v>52927</v>
      </c>
      <c r="C102" s="43"/>
      <c r="D102" s="43">
        <f>SUM(D29,D36,D68,D75)</f>
        <v>62681</v>
      </c>
      <c r="E102" s="43"/>
      <c r="F102" s="43">
        <f>SUM(F29,F36,F68,F75)</f>
        <v>329077</v>
      </c>
      <c r="G102" s="43"/>
      <c r="H102" s="43">
        <f>SUM(H29,H36,H68,H75)</f>
        <v>190587</v>
      </c>
      <c r="I102" s="43"/>
      <c r="J102" s="99">
        <v>658025</v>
      </c>
      <c r="N102" s="18" t="s">
        <v>19</v>
      </c>
      <c r="O102" s="15">
        <f>SUM(O103,O104)</f>
        <v>79032</v>
      </c>
      <c r="P102" s="15">
        <f>SUM(P103,P104)</f>
        <v>58295</v>
      </c>
      <c r="Q102" s="20">
        <f t="shared" si="9"/>
        <v>0.73761261261261257</v>
      </c>
    </row>
    <row r="103" spans="1:18">
      <c r="A103" s="47" t="s">
        <v>87</v>
      </c>
      <c r="B103" s="50">
        <f>SUM(B29,B36)</f>
        <v>27930</v>
      </c>
      <c r="C103" s="49"/>
      <c r="D103" s="61">
        <f>SUM(D29,D36)</f>
        <v>36123</v>
      </c>
      <c r="E103" s="49"/>
      <c r="F103" s="48">
        <f>SUM(F29,F36)</f>
        <v>179786</v>
      </c>
      <c r="G103" s="49"/>
      <c r="H103" s="48">
        <f>SUM(H29,H36)</f>
        <v>109802</v>
      </c>
      <c r="N103" s="6" t="s">
        <v>30</v>
      </c>
      <c r="O103" s="13">
        <f>SUM(B11,B18,B25,B32)</f>
        <v>40574</v>
      </c>
      <c r="P103" s="19">
        <f>SUM(B15,B22,B29,B36)</f>
        <v>29751</v>
      </c>
      <c r="Q103" s="20">
        <f t="shared" si="9"/>
        <v>0.73325282200423914</v>
      </c>
    </row>
    <row r="104" spans="1:18">
      <c r="A104" s="47" t="s">
        <v>26</v>
      </c>
      <c r="B104" s="50">
        <f>SUM(B68,B75)</f>
        <v>24997</v>
      </c>
      <c r="C104" s="49"/>
      <c r="D104" s="61">
        <f>SUM(D68,D75)</f>
        <v>26558</v>
      </c>
      <c r="E104" s="49"/>
      <c r="F104" s="48">
        <f>SUM(F68,F75)</f>
        <v>149291</v>
      </c>
      <c r="G104" s="49"/>
      <c r="H104" s="48">
        <f>SUM(H68,H75)</f>
        <v>80785</v>
      </c>
      <c r="N104" s="6" t="s">
        <v>26</v>
      </c>
      <c r="O104" s="13">
        <f>SUM(B50,B57,B64,B71)</f>
        <v>38458</v>
      </c>
      <c r="P104" s="13">
        <f>SUM(B54,B61,B68,B75)</f>
        <v>28544</v>
      </c>
      <c r="Q104" s="20">
        <f t="shared" si="9"/>
        <v>0.74221228353008473</v>
      </c>
    </row>
    <row r="105" spans="1:18" ht="25.5">
      <c r="A105" s="41" t="s">
        <v>85</v>
      </c>
      <c r="B105" s="43">
        <f>SUM(B99,B102)</f>
        <v>58295</v>
      </c>
      <c r="C105" s="43"/>
      <c r="D105" s="43">
        <f>SUM(D99,D102)</f>
        <v>67791</v>
      </c>
      <c r="E105" s="43"/>
      <c r="F105" s="43">
        <f>SUM(F99,F102)</f>
        <v>364256</v>
      </c>
      <c r="G105" s="43"/>
      <c r="H105" s="43">
        <f>SUM(H99,H102)</f>
        <v>225053</v>
      </c>
      <c r="I105" s="43"/>
      <c r="J105" s="78">
        <f>SUM(J99,J102)</f>
        <v>742325</v>
      </c>
      <c r="N105" s="6" t="s">
        <v>23</v>
      </c>
      <c r="O105" s="11">
        <f>SUM(O107,O106)</f>
        <v>303374</v>
      </c>
      <c r="P105" s="13">
        <f>SUM(P106,P107)</f>
        <v>225053</v>
      </c>
      <c r="Q105" s="20">
        <f t="shared" si="9"/>
        <v>0.74183351243020168</v>
      </c>
    </row>
    <row r="106" spans="1:18">
      <c r="A106" s="47" t="s">
        <v>87</v>
      </c>
      <c r="B106" s="50">
        <f>SUM(B100,B103)</f>
        <v>29751</v>
      </c>
      <c r="C106" s="49"/>
      <c r="D106" s="61">
        <f>SUM(D100,D103)</f>
        <v>39368</v>
      </c>
      <c r="E106" s="49"/>
      <c r="F106" s="48">
        <f>SUM(F100,F103)</f>
        <v>196742</v>
      </c>
      <c r="G106" s="49"/>
      <c r="H106" s="48">
        <f>SUM(H100,H103)</f>
        <v>127200</v>
      </c>
      <c r="M106" s="102" t="s">
        <v>79</v>
      </c>
      <c r="N106" s="18" t="s">
        <v>30</v>
      </c>
      <c r="O106" s="19">
        <f>SUM(H11,H18,H25,H32)</f>
        <v>157646</v>
      </c>
      <c r="P106" s="19">
        <f>SUM(H15,H22,H29,H36)</f>
        <v>127200</v>
      </c>
      <c r="Q106" s="20">
        <f t="shared" si="9"/>
        <v>0.80687109092523757</v>
      </c>
    </row>
    <row r="107" spans="1:18">
      <c r="A107" s="47" t="s">
        <v>26</v>
      </c>
      <c r="B107" s="50">
        <f>SUM(B101,B104)</f>
        <v>28544</v>
      </c>
      <c r="C107" s="49"/>
      <c r="D107" s="61">
        <f>SUM(D101,D104)</f>
        <v>28423</v>
      </c>
      <c r="E107" s="49"/>
      <c r="F107" s="48">
        <f>SUM(F101,F104)</f>
        <v>167514</v>
      </c>
      <c r="G107" s="49"/>
      <c r="H107" s="48">
        <f>SUM(H101,H104)</f>
        <v>97853</v>
      </c>
      <c r="M107" s="102"/>
      <c r="N107" s="6" t="s">
        <v>26</v>
      </c>
      <c r="O107" s="13">
        <f>SUM(H50,H57,H64,H71)</f>
        <v>145728</v>
      </c>
      <c r="P107" s="13">
        <f>SUM(H54,H61,H68,H75)</f>
        <v>97853</v>
      </c>
      <c r="Q107" s="20">
        <f t="shared" si="9"/>
        <v>0.67147699824330254</v>
      </c>
    </row>
    <row r="108" spans="1:18" ht="12.75" customHeight="1">
      <c r="A108" s="42" t="s">
        <v>77</v>
      </c>
      <c r="B108" s="8">
        <f t="shared" ref="B108:D116" si="10">B99/B90</f>
        <v>0.48495799078507545</v>
      </c>
      <c r="C108" s="8"/>
      <c r="D108" s="8">
        <f t="shared" si="10"/>
        <v>0.42686492356528277</v>
      </c>
      <c r="E108" s="8"/>
      <c r="F108" s="8">
        <f t="shared" ref="F108:F116" si="11">F99/F90</f>
        <v>0.62408415973318665</v>
      </c>
      <c r="G108" s="8"/>
      <c r="H108" s="8">
        <f t="shared" ref="H108:J116" si="12">H99/H90</f>
        <v>0.55193286999967972</v>
      </c>
      <c r="I108" s="8"/>
      <c r="J108" s="8">
        <f t="shared" si="12"/>
        <v>0.56216865059517851</v>
      </c>
      <c r="M108" s="102"/>
      <c r="N108" s="6" t="s">
        <v>21</v>
      </c>
      <c r="O108" s="13">
        <f>SUM(O109,O110)</f>
        <v>445600</v>
      </c>
      <c r="P108" s="13">
        <f>SUM(P109,P110)</f>
        <v>364256</v>
      </c>
      <c r="Q108" s="20">
        <f t="shared" si="9"/>
        <v>0.81745062836624771</v>
      </c>
    </row>
    <row r="109" spans="1:18" ht="12.75" customHeight="1">
      <c r="A109" s="47" t="s">
        <v>87</v>
      </c>
      <c r="B109" s="51">
        <f t="shared" si="10"/>
        <v>0.31913774973711884</v>
      </c>
      <c r="C109" s="49"/>
      <c r="D109" s="62">
        <f t="shared" si="10"/>
        <v>0.51499761942548805</v>
      </c>
      <c r="E109" s="49"/>
      <c r="F109" s="51">
        <f t="shared" si="11"/>
        <v>0.60230179028132991</v>
      </c>
      <c r="G109" s="49"/>
      <c r="H109" s="51">
        <f t="shared" si="12"/>
        <v>0.55705686475409832</v>
      </c>
      <c r="M109" s="102"/>
      <c r="N109" s="18" t="s">
        <v>30</v>
      </c>
      <c r="O109" s="19">
        <f>SUM(F11,F18,F25,F32)</f>
        <v>232044</v>
      </c>
      <c r="P109" s="19">
        <f>SUM(F15,F22,F29,F36)</f>
        <v>196742</v>
      </c>
      <c r="Q109" s="20">
        <f t="shared" si="9"/>
        <v>0.84786506007481344</v>
      </c>
    </row>
    <row r="110" spans="1:18" ht="12.75" customHeight="1">
      <c r="A110" s="47" t="s">
        <v>26</v>
      </c>
      <c r="B110" s="51">
        <f t="shared" si="10"/>
        <v>0.66138355398098081</v>
      </c>
      <c r="C110" s="49"/>
      <c r="D110" s="62">
        <f t="shared" si="10"/>
        <v>0.3289241622574956</v>
      </c>
      <c r="E110" s="49"/>
      <c r="F110" s="51">
        <f t="shared" si="11"/>
        <v>0.64581635184463271</v>
      </c>
      <c r="G110" s="49"/>
      <c r="H110" s="51">
        <f t="shared" si="12"/>
        <v>0.54680592042032417</v>
      </c>
      <c r="M110" s="102"/>
      <c r="N110" s="6" t="s">
        <v>24</v>
      </c>
      <c r="O110" s="13">
        <f>SUM(F50,F57,F64,F71)</f>
        <v>213556</v>
      </c>
      <c r="P110" s="13">
        <f>SUM(F54,F61,F68,F75)</f>
        <v>167514</v>
      </c>
      <c r="Q110" s="20">
        <f t="shared" si="9"/>
        <v>0.78440315420779561</v>
      </c>
    </row>
    <row r="111" spans="1:18" ht="14.25" customHeight="1">
      <c r="A111" s="42" t="s">
        <v>78</v>
      </c>
      <c r="B111" s="8">
        <f t="shared" si="10"/>
        <v>0.77876197342671749</v>
      </c>
      <c r="C111" s="8"/>
      <c r="D111" s="8">
        <f t="shared" si="10"/>
        <v>0.84984272465968869</v>
      </c>
      <c r="E111" s="8"/>
      <c r="F111" s="8">
        <f t="shared" si="11"/>
        <v>0.84545424182554829</v>
      </c>
      <c r="G111" s="8"/>
      <c r="H111" s="8">
        <f t="shared" si="12"/>
        <v>0.79105375879930939</v>
      </c>
      <c r="I111" s="8"/>
      <c r="J111" s="8">
        <f t="shared" si="12"/>
        <v>0.82319701058230843</v>
      </c>
      <c r="M111" s="102"/>
    </row>
    <row r="112" spans="1:18" ht="14.25" customHeight="1">
      <c r="A112" s="47" t="s">
        <v>87</v>
      </c>
      <c r="B112" s="51">
        <f t="shared" si="10"/>
        <v>0.80102099346105315</v>
      </c>
      <c r="C112" s="49"/>
      <c r="D112" s="62">
        <f t="shared" si="10"/>
        <v>0.94251943850127851</v>
      </c>
      <c r="E112" s="49"/>
      <c r="F112" s="51">
        <f t="shared" si="11"/>
        <v>0.88177074137288369</v>
      </c>
      <c r="G112" s="49"/>
      <c r="H112" s="51">
        <f t="shared" si="12"/>
        <v>0.86859050421630513</v>
      </c>
      <c r="N112" s="5"/>
      <c r="O112" s="5" t="s">
        <v>31</v>
      </c>
      <c r="P112" s="5" t="s">
        <v>19</v>
      </c>
      <c r="Q112" s="5" t="s">
        <v>32</v>
      </c>
      <c r="R112" s="7" t="s">
        <v>33</v>
      </c>
    </row>
    <row r="113" spans="1:18" ht="14.25" customHeight="1">
      <c r="A113" s="47" t="s">
        <v>26</v>
      </c>
      <c r="B113" s="51">
        <f t="shared" si="10"/>
        <v>0.75531046985949535</v>
      </c>
      <c r="C113" s="49"/>
      <c r="D113" s="62">
        <f t="shared" si="10"/>
        <v>0.74959074230877787</v>
      </c>
      <c r="E113" s="49"/>
      <c r="F113" s="51">
        <f t="shared" si="11"/>
        <v>0.80550234974829904</v>
      </c>
      <c r="G113" s="49"/>
      <c r="H113" s="51">
        <f t="shared" si="12"/>
        <v>0.70545959446006601</v>
      </c>
      <c r="N113" s="18" t="s">
        <v>25</v>
      </c>
      <c r="O113" s="63">
        <f>Q99</f>
        <v>0.79077770130763936</v>
      </c>
      <c r="P113" s="20">
        <f>Q102</f>
        <v>0.73761261261261257</v>
      </c>
      <c r="Q113" s="20">
        <f>Q105</f>
        <v>0.74183351243020168</v>
      </c>
      <c r="R113" s="20">
        <f>Q108</f>
        <v>0.81745062836624771</v>
      </c>
    </row>
    <row r="114" spans="1:18" ht="15" customHeight="1">
      <c r="A114" s="42" t="s">
        <v>86</v>
      </c>
      <c r="B114" s="8">
        <f t="shared" si="10"/>
        <v>0.73761261261261257</v>
      </c>
      <c r="D114" s="8">
        <f t="shared" si="10"/>
        <v>0.79077770130763936</v>
      </c>
      <c r="F114" s="8">
        <f t="shared" si="11"/>
        <v>0.81745062836624771</v>
      </c>
      <c r="H114" s="8">
        <f t="shared" si="12"/>
        <v>0.74183351243020168</v>
      </c>
      <c r="J114" s="80">
        <f t="shared" si="12"/>
        <v>0.78196433612694716</v>
      </c>
      <c r="N114" s="6" t="s">
        <v>30</v>
      </c>
      <c r="O114" s="63">
        <f t="shared" ref="O114:O115" si="13">Q100</f>
        <v>0.88215654200371973</v>
      </c>
      <c r="P114" s="7">
        <f>Q103</f>
        <v>0.73325282200423914</v>
      </c>
      <c r="Q114" s="7">
        <f>Q106</f>
        <v>0.80687109092523757</v>
      </c>
      <c r="R114" s="20">
        <f t="shared" ref="R114:R115" si="14">Q109</f>
        <v>0.84786506007481344</v>
      </c>
    </row>
    <row r="115" spans="1:18">
      <c r="A115" s="47" t="s">
        <v>87</v>
      </c>
      <c r="B115" s="51">
        <f t="shared" si="10"/>
        <v>0.73325282200423914</v>
      </c>
      <c r="C115" s="49"/>
      <c r="D115" s="62">
        <f t="shared" si="10"/>
        <v>0.88215654200371973</v>
      </c>
      <c r="E115" s="49"/>
      <c r="F115" s="51">
        <f t="shared" si="11"/>
        <v>0.84786506007481344</v>
      </c>
      <c r="G115" s="49"/>
      <c r="H115" s="51">
        <f t="shared" si="12"/>
        <v>0.80687109092523757</v>
      </c>
      <c r="N115" s="6" t="s">
        <v>26</v>
      </c>
      <c r="O115" s="63">
        <f t="shared" si="13"/>
        <v>0.69155717761557178</v>
      </c>
      <c r="P115" s="7">
        <f>Q104</f>
        <v>0.74221228353008473</v>
      </c>
      <c r="Q115" s="7">
        <f>Q107</f>
        <v>0.67147699824330254</v>
      </c>
      <c r="R115" s="20">
        <f t="shared" si="14"/>
        <v>0.78440315420779561</v>
      </c>
    </row>
    <row r="116" spans="1:18">
      <c r="A116" s="47" t="s">
        <v>26</v>
      </c>
      <c r="B116" s="51">
        <f t="shared" si="10"/>
        <v>0.74221228353008473</v>
      </c>
      <c r="C116" s="49"/>
      <c r="D116" s="62">
        <f t="shared" si="10"/>
        <v>0.69155717761557178</v>
      </c>
      <c r="E116" s="49"/>
      <c r="F116" s="51">
        <f t="shared" si="11"/>
        <v>0.78440315420779561</v>
      </c>
      <c r="G116" s="49"/>
      <c r="H116" s="51">
        <f t="shared" si="12"/>
        <v>0.67147699824330254</v>
      </c>
      <c r="N116" s="17"/>
      <c r="O116" s="17"/>
      <c r="P116" s="17"/>
      <c r="Q116" s="17"/>
    </row>
  </sheetData>
  <mergeCells count="20">
    <mergeCell ref="N33:S33"/>
    <mergeCell ref="A1:B1"/>
    <mergeCell ref="F1:M3"/>
    <mergeCell ref="A2:B2"/>
    <mergeCell ref="B3:B4"/>
    <mergeCell ref="B5:B6"/>
    <mergeCell ref="N6:Q6"/>
    <mergeCell ref="B7:C7"/>
    <mergeCell ref="D7:E7"/>
    <mergeCell ref="F7:G7"/>
    <mergeCell ref="H7:I7"/>
    <mergeCell ref="N27:Q27"/>
    <mergeCell ref="M93:M96"/>
    <mergeCell ref="M106:M111"/>
    <mergeCell ref="N34:S34"/>
    <mergeCell ref="U34:V34"/>
    <mergeCell ref="N57:S57"/>
    <mergeCell ref="N58:S58"/>
    <mergeCell ref="M85:M88"/>
    <mergeCell ref="M89:M92"/>
  </mergeCells>
  <conditionalFormatting sqref="Q29">
    <cfRule type="cellIs" dxfId="5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C949-2231-4335-BD6A-665E63E8815E}">
  <dimension ref="A1:V116"/>
  <sheetViews>
    <sheetView topLeftCell="A36" zoomScale="92" zoomScaleNormal="92" workbookViewId="0">
      <selection activeCell="B90" sqref="B90"/>
    </sheetView>
  </sheetViews>
  <sheetFormatPr defaultRowHeight="12.75"/>
  <cols>
    <col min="1" max="1" width="42.140625" customWidth="1"/>
    <col min="2" max="2" width="11.28515625" bestFit="1" customWidth="1"/>
    <col min="4" max="4" width="11" bestFit="1" customWidth="1"/>
    <col min="5" max="5" width="9.28515625" bestFit="1" customWidth="1"/>
    <col min="6" max="6" width="12.28515625" bestFit="1" customWidth="1"/>
    <col min="8" max="8" width="12.28515625" bestFit="1" customWidth="1"/>
    <col min="10" max="10" width="12.28515625" customWidth="1"/>
    <col min="14" max="14" width="15.140625" customWidth="1"/>
    <col min="15" max="15" width="16.7109375" customWidth="1"/>
    <col min="16" max="16" width="13.28515625" customWidth="1"/>
    <col min="17" max="17" width="13.140625" customWidth="1"/>
    <col min="18" max="18" width="12.28515625" customWidth="1"/>
    <col min="21" max="21" width="10.28515625" customWidth="1"/>
  </cols>
  <sheetData>
    <row r="1" spans="1:17">
      <c r="A1" s="103" t="s">
        <v>0</v>
      </c>
      <c r="B1" s="103"/>
      <c r="C1" s="1"/>
      <c r="D1" s="1"/>
      <c r="F1" s="111" t="s">
        <v>104</v>
      </c>
      <c r="G1" s="112"/>
      <c r="H1" s="112"/>
      <c r="I1" s="112"/>
      <c r="J1" s="112"/>
      <c r="K1" s="112"/>
      <c r="L1" s="112"/>
      <c r="M1" s="112"/>
    </row>
    <row r="2" spans="1:17">
      <c r="A2" s="103" t="s">
        <v>101</v>
      </c>
      <c r="B2" s="103"/>
      <c r="C2" s="1"/>
      <c r="D2" s="1"/>
      <c r="F2" s="112"/>
      <c r="G2" s="112"/>
      <c r="H2" s="112"/>
      <c r="I2" s="112"/>
      <c r="J2" s="112"/>
      <c r="K2" s="112"/>
      <c r="L2" s="112"/>
      <c r="M2" s="112"/>
    </row>
    <row r="3" spans="1:17">
      <c r="A3" s="1" t="s">
        <v>1</v>
      </c>
      <c r="B3" s="103"/>
      <c r="C3" s="1"/>
      <c r="D3" s="1"/>
      <c r="F3" s="112"/>
      <c r="G3" s="112"/>
      <c r="H3" s="112"/>
      <c r="I3" s="112"/>
      <c r="J3" s="112"/>
      <c r="K3" s="112"/>
      <c r="L3" s="112"/>
      <c r="M3" s="112"/>
    </row>
    <row r="4" spans="1:17">
      <c r="A4" s="1"/>
      <c r="B4" s="103"/>
      <c r="C4" s="1"/>
      <c r="D4" s="1"/>
    </row>
    <row r="5" spans="1:17">
      <c r="A5" s="1" t="s">
        <v>1</v>
      </c>
      <c r="B5" s="103"/>
      <c r="C5" s="1"/>
      <c r="D5" s="1"/>
    </row>
    <row r="6" spans="1:17">
      <c r="A6" s="1"/>
      <c r="B6" s="103"/>
      <c r="C6" s="1"/>
      <c r="D6" s="1"/>
      <c r="N6" s="104" t="s">
        <v>79</v>
      </c>
      <c r="O6" s="104"/>
      <c r="P6" s="104"/>
      <c r="Q6" s="104"/>
    </row>
    <row r="7" spans="1:17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N7" s="5"/>
      <c r="O7" s="5" t="s">
        <v>27</v>
      </c>
      <c r="P7" s="5" t="s">
        <v>28</v>
      </c>
      <c r="Q7" s="5" t="s">
        <v>29</v>
      </c>
    </row>
    <row r="8" spans="1:17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N8" s="6" t="s">
        <v>20</v>
      </c>
      <c r="O8" s="68">
        <f>SUM(O9,O10)</f>
        <v>80495</v>
      </c>
      <c r="P8" s="68">
        <f>SUM(P9,P10)</f>
        <v>63963</v>
      </c>
      <c r="Q8" s="69">
        <f>P8/O8</f>
        <v>0.7946207838996211</v>
      </c>
    </row>
    <row r="9" spans="1:17">
      <c r="A9" s="3" t="s">
        <v>4</v>
      </c>
      <c r="B9" s="11">
        <v>87890</v>
      </c>
      <c r="C9" s="12">
        <v>3356</v>
      </c>
      <c r="D9" s="73">
        <v>88482</v>
      </c>
      <c r="E9" s="73">
        <v>2808</v>
      </c>
      <c r="F9" s="11">
        <v>540509</v>
      </c>
      <c r="G9" s="12">
        <v>3015</v>
      </c>
      <c r="H9" s="11">
        <v>334272</v>
      </c>
      <c r="I9" s="12">
        <v>1531</v>
      </c>
      <c r="N9" s="6" t="s">
        <v>30</v>
      </c>
      <c r="O9" s="5">
        <f>SUM(D11,D18,D25,D32)</f>
        <v>41111</v>
      </c>
      <c r="P9" s="5">
        <f>SUM(D15,D22,D29,D36)</f>
        <v>34892</v>
      </c>
      <c r="Q9" s="20">
        <f>P9/O9</f>
        <v>0.84872661818004913</v>
      </c>
    </row>
    <row r="10" spans="1:17">
      <c r="A10" s="3" t="s">
        <v>5</v>
      </c>
      <c r="B10" s="11">
        <v>44633</v>
      </c>
      <c r="C10" s="12">
        <v>1989</v>
      </c>
      <c r="D10" s="73">
        <v>44438</v>
      </c>
      <c r="E10" s="73">
        <v>1721</v>
      </c>
      <c r="F10" s="11">
        <v>276461</v>
      </c>
      <c r="G10" s="3">
        <v>2409</v>
      </c>
      <c r="H10" s="11">
        <v>171895</v>
      </c>
      <c r="I10" s="3">
        <v>1377</v>
      </c>
      <c r="N10" s="6" t="s">
        <v>26</v>
      </c>
      <c r="O10" s="5">
        <f>SUM(D50,D57,D64,D71)</f>
        <v>39384</v>
      </c>
      <c r="P10" s="5">
        <f>SUM(D54,D61,D68,D75)</f>
        <v>29071</v>
      </c>
      <c r="Q10" s="20">
        <f>P10/O10</f>
        <v>0.73814239284988825</v>
      </c>
    </row>
    <row r="11" spans="1:17" s="17" customFormat="1">
      <c r="A11" s="14" t="s">
        <v>6</v>
      </c>
      <c r="B11" s="15">
        <v>3683</v>
      </c>
      <c r="C11" s="14">
        <v>1222</v>
      </c>
      <c r="D11" s="74">
        <v>2509</v>
      </c>
      <c r="E11" s="74">
        <v>513</v>
      </c>
      <c r="F11" s="11">
        <v>11782</v>
      </c>
      <c r="G11" s="3">
        <v>677</v>
      </c>
      <c r="H11" s="11">
        <v>13267</v>
      </c>
      <c r="I11" s="3">
        <v>1377</v>
      </c>
      <c r="N11" s="18" t="s">
        <v>19</v>
      </c>
      <c r="O11" s="15">
        <f>SUM(O12,O13)</f>
        <v>77148</v>
      </c>
      <c r="P11" s="19">
        <f>SUM(P12,P13)</f>
        <v>58825</v>
      </c>
      <c r="Q11" s="20">
        <f>P11/O11</f>
        <v>0.76249546326541195</v>
      </c>
    </row>
    <row r="12" spans="1:17">
      <c r="A12" s="3" t="s">
        <v>7</v>
      </c>
      <c r="B12" s="10">
        <v>2075</v>
      </c>
      <c r="C12" s="3">
        <v>1241</v>
      </c>
      <c r="D12" s="73">
        <v>512</v>
      </c>
      <c r="E12" s="73">
        <v>340</v>
      </c>
      <c r="F12" s="11">
        <v>3936</v>
      </c>
      <c r="G12" s="3">
        <v>1394</v>
      </c>
      <c r="H12" s="11">
        <v>5620</v>
      </c>
      <c r="I12" s="12">
        <v>1993</v>
      </c>
      <c r="N12" s="6" t="s">
        <v>30</v>
      </c>
      <c r="O12" s="13">
        <f>SUM(B11,B18,B25,B32)</f>
        <v>40290</v>
      </c>
      <c r="P12" s="13">
        <f>SUM(B15,B22,B29,B36)</f>
        <v>30448</v>
      </c>
      <c r="Q12" s="20">
        <f t="shared" ref="Q12:Q19" si="0">P12/O12</f>
        <v>0.75572102258624974</v>
      </c>
    </row>
    <row r="13" spans="1:17">
      <c r="A13" s="3" t="s">
        <v>8</v>
      </c>
      <c r="B13" s="10">
        <v>0</v>
      </c>
      <c r="C13" s="3">
        <v>237</v>
      </c>
      <c r="D13" s="73">
        <v>0</v>
      </c>
      <c r="E13" s="73">
        <v>237</v>
      </c>
      <c r="F13" s="10">
        <v>0</v>
      </c>
      <c r="G13" s="3">
        <v>237</v>
      </c>
      <c r="H13" s="10">
        <v>0</v>
      </c>
      <c r="I13" s="3">
        <v>237</v>
      </c>
      <c r="N13" s="6" t="s">
        <v>26</v>
      </c>
      <c r="O13" s="13">
        <f>SUM(B50,B57,B64,B71)</f>
        <v>36858</v>
      </c>
      <c r="P13" s="13">
        <f>SUM(B54,B61,B68,B75)</f>
        <v>28377</v>
      </c>
      <c r="Q13" s="20">
        <f t="shared" si="0"/>
        <v>0.76990069998372135</v>
      </c>
    </row>
    <row r="14" spans="1:17" ht="25.5">
      <c r="A14" s="3" t="s">
        <v>9</v>
      </c>
      <c r="B14" s="10">
        <v>2075</v>
      </c>
      <c r="C14" s="3">
        <v>1241</v>
      </c>
      <c r="D14" s="73">
        <v>512</v>
      </c>
      <c r="E14" s="73">
        <v>340</v>
      </c>
      <c r="F14" s="11">
        <v>3936</v>
      </c>
      <c r="G14" s="3">
        <v>1394</v>
      </c>
      <c r="H14" s="11">
        <v>5620</v>
      </c>
      <c r="I14" s="12">
        <v>1993</v>
      </c>
      <c r="N14" s="6" t="s">
        <v>23</v>
      </c>
      <c r="O14" s="11">
        <f>SUM(O16,O15)</f>
        <v>306951</v>
      </c>
      <c r="P14" s="13">
        <f>SUM(P15,P16)</f>
        <v>233061</v>
      </c>
      <c r="Q14" s="20">
        <f t="shared" si="0"/>
        <v>0.75927753941182796</v>
      </c>
    </row>
    <row r="15" spans="1:17" s="17" customFormat="1">
      <c r="A15" s="14" t="s">
        <v>10</v>
      </c>
      <c r="B15" s="28">
        <v>1673</v>
      </c>
      <c r="C15" s="14">
        <v>1058</v>
      </c>
      <c r="D15" s="74">
        <v>387</v>
      </c>
      <c r="E15" s="74">
        <v>331</v>
      </c>
      <c r="F15" s="11">
        <v>3334</v>
      </c>
      <c r="G15" s="3">
        <v>1344</v>
      </c>
      <c r="H15" s="11">
        <v>4619</v>
      </c>
      <c r="I15" s="12">
        <v>1962</v>
      </c>
      <c r="N15" s="18" t="s">
        <v>30</v>
      </c>
      <c r="O15" s="19">
        <f>SUM(H11,H18,H25,H32)</f>
        <v>159677</v>
      </c>
      <c r="P15" s="19">
        <f>SUM(H15,H22,H29,H36)</f>
        <v>131798</v>
      </c>
      <c r="Q15" s="20">
        <f t="shared" si="0"/>
        <v>0.82540378388872537</v>
      </c>
    </row>
    <row r="16" spans="1:17">
      <c r="A16" s="3" t="s">
        <v>11</v>
      </c>
      <c r="B16" s="10">
        <v>402</v>
      </c>
      <c r="C16" s="3">
        <v>507</v>
      </c>
      <c r="D16" s="73">
        <v>125</v>
      </c>
      <c r="E16" s="73">
        <v>167</v>
      </c>
      <c r="F16" s="10">
        <v>602</v>
      </c>
      <c r="G16" s="3">
        <v>585</v>
      </c>
      <c r="H16" s="11">
        <v>1001</v>
      </c>
      <c r="I16" s="3">
        <v>1133</v>
      </c>
      <c r="N16" s="6" t="s">
        <v>26</v>
      </c>
      <c r="O16" s="13">
        <f>SUM(H50,H57,H64,H71)</f>
        <v>147274</v>
      </c>
      <c r="P16" s="13">
        <f>SUM(H54,H61,H68,H75)</f>
        <v>101263</v>
      </c>
      <c r="Q16" s="20">
        <f t="shared" si="0"/>
        <v>0.68758232953542375</v>
      </c>
    </row>
    <row r="17" spans="1:18">
      <c r="A17" s="3" t="s">
        <v>12</v>
      </c>
      <c r="B17" s="11">
        <v>1608</v>
      </c>
      <c r="C17" s="3">
        <v>767</v>
      </c>
      <c r="D17" s="73">
        <v>1997</v>
      </c>
      <c r="E17" s="73">
        <v>628</v>
      </c>
      <c r="F17" s="11">
        <v>7846</v>
      </c>
      <c r="G17" s="12">
        <v>1361</v>
      </c>
      <c r="H17" s="11">
        <v>7647</v>
      </c>
      <c r="I17" s="12">
        <v>1669</v>
      </c>
      <c r="N17" s="6" t="s">
        <v>21</v>
      </c>
      <c r="O17" s="13">
        <f>SUM(O18,O19)</f>
        <v>445326</v>
      </c>
      <c r="P17" s="13">
        <f>SUM(P18,P19)</f>
        <v>358605</v>
      </c>
      <c r="Q17" s="20">
        <f t="shared" si="0"/>
        <v>0.80526400883846894</v>
      </c>
    </row>
    <row r="18" spans="1:18" s="17" customFormat="1">
      <c r="A18" s="14" t="s">
        <v>13</v>
      </c>
      <c r="B18" s="15">
        <v>3450</v>
      </c>
      <c r="C18" s="14">
        <v>1228</v>
      </c>
      <c r="D18" s="74">
        <v>4326</v>
      </c>
      <c r="E18" s="74">
        <v>427</v>
      </c>
      <c r="F18" s="11">
        <v>16106</v>
      </c>
      <c r="G18" s="3">
        <v>1321</v>
      </c>
      <c r="H18" s="11">
        <v>18731</v>
      </c>
      <c r="I18" s="3" t="s">
        <v>22</v>
      </c>
      <c r="N18" s="18" t="s">
        <v>30</v>
      </c>
      <c r="O18" s="19">
        <f>SUM(F11,F18,F25,F32)</f>
        <v>232507</v>
      </c>
      <c r="P18" s="19">
        <f>SUM(F15,F22,F29,F36)</f>
        <v>196317</v>
      </c>
      <c r="Q18" s="20">
        <f t="shared" si="0"/>
        <v>0.84434877229502769</v>
      </c>
    </row>
    <row r="19" spans="1:18">
      <c r="A19" s="3" t="s">
        <v>7</v>
      </c>
      <c r="B19" s="11">
        <v>2502</v>
      </c>
      <c r="C19" s="3">
        <v>1125</v>
      </c>
      <c r="D19" s="73">
        <v>2810</v>
      </c>
      <c r="E19" s="73">
        <v>717</v>
      </c>
      <c r="F19" s="11">
        <v>13331</v>
      </c>
      <c r="G19" s="3">
        <v>1403</v>
      </c>
      <c r="H19" s="11">
        <v>15307</v>
      </c>
      <c r="I19" s="3">
        <v>1296</v>
      </c>
      <c r="N19" s="6" t="s">
        <v>24</v>
      </c>
      <c r="O19" s="13">
        <f>SUM(F50,F57,F64,F71)</f>
        <v>212819</v>
      </c>
      <c r="P19" s="13">
        <f>SUM(F54,F61,F68,F75)</f>
        <v>162288</v>
      </c>
      <c r="Q19" s="20">
        <f t="shared" si="0"/>
        <v>0.76256349292121473</v>
      </c>
    </row>
    <row r="20" spans="1:18">
      <c r="A20" s="3" t="s">
        <v>8</v>
      </c>
      <c r="B20" s="10">
        <v>0</v>
      </c>
      <c r="C20" s="3">
        <v>237</v>
      </c>
      <c r="D20" s="73">
        <v>30</v>
      </c>
      <c r="E20" s="73">
        <v>55</v>
      </c>
      <c r="F20" s="10">
        <v>0</v>
      </c>
      <c r="G20" s="3">
        <v>237</v>
      </c>
      <c r="H20" s="10">
        <v>0</v>
      </c>
      <c r="I20" s="3">
        <v>237</v>
      </c>
    </row>
    <row r="21" spans="1:18">
      <c r="A21" s="3" t="s">
        <v>9</v>
      </c>
      <c r="B21" s="11">
        <v>2502</v>
      </c>
      <c r="C21" s="3">
        <v>1125</v>
      </c>
      <c r="D21" s="73">
        <v>2780</v>
      </c>
      <c r="E21" s="73">
        <v>713</v>
      </c>
      <c r="F21" s="11">
        <v>13331</v>
      </c>
      <c r="G21" s="3">
        <v>1403</v>
      </c>
      <c r="H21" s="11">
        <v>15307</v>
      </c>
      <c r="I21" s="3">
        <v>1296</v>
      </c>
      <c r="N21" s="5"/>
      <c r="O21" s="7" t="s">
        <v>31</v>
      </c>
      <c r="P21" s="5" t="s">
        <v>19</v>
      </c>
      <c r="Q21" s="5" t="s">
        <v>32</v>
      </c>
      <c r="R21" s="5" t="s">
        <v>33</v>
      </c>
    </row>
    <row r="22" spans="1:18" s="17" customFormat="1">
      <c r="A22" s="14" t="s">
        <v>10</v>
      </c>
      <c r="B22" s="15">
        <v>2335</v>
      </c>
      <c r="C22" s="14">
        <v>1119</v>
      </c>
      <c r="D22" s="74">
        <v>2137</v>
      </c>
      <c r="E22" s="74">
        <v>742</v>
      </c>
      <c r="F22" s="11">
        <v>12975</v>
      </c>
      <c r="G22" s="12">
        <v>1446</v>
      </c>
      <c r="H22" s="11">
        <v>14602</v>
      </c>
      <c r="I22" s="3">
        <v>1330</v>
      </c>
      <c r="N22" s="18" t="s">
        <v>25</v>
      </c>
      <c r="O22" s="20">
        <f>Q8</f>
        <v>0.7946207838996211</v>
      </c>
      <c r="P22" s="20">
        <f>Q11</f>
        <v>0.76249546326541195</v>
      </c>
      <c r="Q22" s="20">
        <f>Q14</f>
        <v>0.75927753941182796</v>
      </c>
      <c r="R22" s="20">
        <f>Q17</f>
        <v>0.80526400883846894</v>
      </c>
    </row>
    <row r="23" spans="1:18">
      <c r="A23" s="3" t="s">
        <v>11</v>
      </c>
      <c r="B23" s="10">
        <v>167</v>
      </c>
      <c r="C23" s="3">
        <v>264</v>
      </c>
      <c r="D23" s="73">
        <v>643</v>
      </c>
      <c r="E23" s="73">
        <v>589</v>
      </c>
      <c r="F23" s="11">
        <v>356</v>
      </c>
      <c r="G23" s="3">
        <v>351</v>
      </c>
      <c r="H23" s="10">
        <v>705</v>
      </c>
      <c r="I23" s="3">
        <v>409</v>
      </c>
      <c r="N23" s="6" t="s">
        <v>30</v>
      </c>
      <c r="O23" s="7">
        <f>Q9</f>
        <v>0.84872661818004913</v>
      </c>
      <c r="P23" s="7">
        <f>Q12</f>
        <v>0.75572102258624974</v>
      </c>
      <c r="Q23" s="7">
        <f>Q15</f>
        <v>0.82540378388872537</v>
      </c>
      <c r="R23" s="7">
        <f>Q18</f>
        <v>0.84434877229502769</v>
      </c>
    </row>
    <row r="24" spans="1:18">
      <c r="A24" s="3" t="s">
        <v>12</v>
      </c>
      <c r="B24" s="11">
        <v>948</v>
      </c>
      <c r="C24" s="3">
        <v>1118</v>
      </c>
      <c r="D24" s="73">
        <v>1516</v>
      </c>
      <c r="E24" s="73">
        <v>723</v>
      </c>
      <c r="F24" s="11">
        <v>2775</v>
      </c>
      <c r="G24" s="3">
        <v>1022</v>
      </c>
      <c r="H24" s="11">
        <v>3424</v>
      </c>
      <c r="I24" s="3">
        <v>1296</v>
      </c>
      <c r="N24" s="6" t="s">
        <v>26</v>
      </c>
      <c r="O24" s="7">
        <f>Q10</f>
        <v>0.73814239284988825</v>
      </c>
      <c r="P24" s="7">
        <f>Q13</f>
        <v>0.76990069998372135</v>
      </c>
      <c r="Q24" s="7">
        <f>Q16</f>
        <v>0.68758232953542375</v>
      </c>
      <c r="R24" s="7">
        <f>Q19</f>
        <v>0.76256349292121473</v>
      </c>
    </row>
    <row r="25" spans="1:18" s="17" customFormat="1">
      <c r="A25" s="14" t="s">
        <v>14</v>
      </c>
      <c r="B25" s="15">
        <v>27018</v>
      </c>
      <c r="C25" s="14">
        <v>1534</v>
      </c>
      <c r="D25" s="74">
        <v>29870</v>
      </c>
      <c r="E25" s="74">
        <v>1367</v>
      </c>
      <c r="F25" s="11">
        <v>166158</v>
      </c>
      <c r="G25" s="3">
        <v>1254</v>
      </c>
      <c r="H25" s="11">
        <v>109551</v>
      </c>
      <c r="I25" s="3" t="s">
        <v>22</v>
      </c>
    </row>
    <row r="26" spans="1:18">
      <c r="A26" s="3" t="s">
        <v>7</v>
      </c>
      <c r="B26" s="11">
        <v>24131</v>
      </c>
      <c r="C26" s="12">
        <v>1850</v>
      </c>
      <c r="D26" s="73">
        <v>29117</v>
      </c>
      <c r="E26" s="73">
        <v>1391</v>
      </c>
      <c r="F26" s="11">
        <v>153487</v>
      </c>
      <c r="G26" s="12">
        <v>2899</v>
      </c>
      <c r="H26" s="11">
        <v>101199</v>
      </c>
      <c r="I26" s="12">
        <v>2055</v>
      </c>
    </row>
    <row r="27" spans="1:18" ht="15.75">
      <c r="A27" s="3" t="s">
        <v>8</v>
      </c>
      <c r="B27" s="10">
        <v>317</v>
      </c>
      <c r="C27" s="3">
        <v>383</v>
      </c>
      <c r="D27" s="73">
        <v>0</v>
      </c>
      <c r="E27" s="73">
        <v>237</v>
      </c>
      <c r="F27" s="10">
        <v>100</v>
      </c>
      <c r="G27" s="3">
        <v>117</v>
      </c>
      <c r="H27" s="10">
        <v>225</v>
      </c>
      <c r="I27" s="3">
        <v>402</v>
      </c>
      <c r="N27" s="110" t="s">
        <v>34</v>
      </c>
      <c r="O27" s="110"/>
      <c r="P27" s="110"/>
      <c r="Q27" s="110"/>
    </row>
    <row r="28" spans="1:18" ht="15.75">
      <c r="A28" s="3" t="s">
        <v>9</v>
      </c>
      <c r="B28" s="11">
        <v>23814</v>
      </c>
      <c r="C28" s="12">
        <v>1856</v>
      </c>
      <c r="D28" s="73">
        <v>29117</v>
      </c>
      <c r="E28" s="73">
        <v>1391</v>
      </c>
      <c r="F28" s="11">
        <v>153387</v>
      </c>
      <c r="G28" s="12">
        <v>2907</v>
      </c>
      <c r="H28" s="11">
        <v>100974</v>
      </c>
      <c r="I28" s="12">
        <v>2145</v>
      </c>
      <c r="N28" s="29" t="s">
        <v>2</v>
      </c>
      <c r="O28" s="29" t="s">
        <v>35</v>
      </c>
      <c r="P28" s="30" t="s">
        <v>36</v>
      </c>
      <c r="Q28" s="31" t="s">
        <v>37</v>
      </c>
    </row>
    <row r="29" spans="1:18" s="17" customFormat="1" ht="15.75">
      <c r="A29" s="14" t="s">
        <v>10</v>
      </c>
      <c r="B29" s="15">
        <v>22687</v>
      </c>
      <c r="C29" s="16">
        <v>1780</v>
      </c>
      <c r="D29" s="74">
        <v>28697</v>
      </c>
      <c r="E29" s="74">
        <v>1451</v>
      </c>
      <c r="F29" s="11">
        <v>150441</v>
      </c>
      <c r="G29" s="12">
        <v>3133</v>
      </c>
      <c r="H29" s="11">
        <v>98138</v>
      </c>
      <c r="I29" s="12">
        <v>2454</v>
      </c>
      <c r="N29" s="58">
        <f>H29+H31+H33+H35+H53+H55+H57+H59</f>
        <v>160158</v>
      </c>
      <c r="O29">
        <v>1921</v>
      </c>
      <c r="P29" s="33">
        <f>O29/1.645</f>
        <v>1167.7811550151976</v>
      </c>
      <c r="Q29" s="34">
        <f>(P29/N29)</f>
        <v>7.2914319298142934E-3</v>
      </c>
    </row>
    <row r="30" spans="1:18">
      <c r="A30" s="3" t="s">
        <v>11</v>
      </c>
      <c r="B30" s="10">
        <v>1127</v>
      </c>
      <c r="C30" s="3">
        <v>864</v>
      </c>
      <c r="D30" s="73">
        <v>420</v>
      </c>
      <c r="E30" s="73">
        <v>396</v>
      </c>
      <c r="F30" s="11">
        <v>2946</v>
      </c>
      <c r="G30" s="12">
        <v>1015</v>
      </c>
      <c r="H30" s="11">
        <v>2836</v>
      </c>
      <c r="I30" s="3">
        <v>1170</v>
      </c>
    </row>
    <row r="31" spans="1:18">
      <c r="A31" s="3" t="s">
        <v>12</v>
      </c>
      <c r="B31" s="11">
        <v>2887</v>
      </c>
      <c r="C31" s="3">
        <v>1342</v>
      </c>
      <c r="D31" s="73">
        <v>753</v>
      </c>
      <c r="E31" s="73">
        <v>517</v>
      </c>
      <c r="F31" s="11">
        <v>12671</v>
      </c>
      <c r="G31" s="12">
        <v>2558</v>
      </c>
      <c r="H31" s="11">
        <v>8352</v>
      </c>
      <c r="I31" s="12">
        <v>2055</v>
      </c>
    </row>
    <row r="32" spans="1:18" s="17" customFormat="1">
      <c r="A32" s="14" t="s">
        <v>15</v>
      </c>
      <c r="B32" s="15">
        <v>6139</v>
      </c>
      <c r="C32" s="14">
        <v>376</v>
      </c>
      <c r="D32" s="74">
        <v>4406</v>
      </c>
      <c r="E32" s="74">
        <v>208</v>
      </c>
      <c r="F32" s="11">
        <v>38461</v>
      </c>
      <c r="G32" s="3">
        <v>260</v>
      </c>
      <c r="H32" s="11">
        <v>18128</v>
      </c>
      <c r="I32" s="3" t="s">
        <v>22</v>
      </c>
      <c r="N32" s="17" t="s">
        <v>88</v>
      </c>
    </row>
    <row r="33" spans="1:22" ht="15.75">
      <c r="A33" s="3" t="s">
        <v>7</v>
      </c>
      <c r="B33" s="11">
        <v>3917</v>
      </c>
      <c r="C33" s="3">
        <v>841</v>
      </c>
      <c r="D33" s="73">
        <v>3671</v>
      </c>
      <c r="E33" s="73">
        <v>447</v>
      </c>
      <c r="F33" s="11">
        <v>30155</v>
      </c>
      <c r="G33" s="12">
        <v>1531</v>
      </c>
      <c r="H33" s="11">
        <v>14439</v>
      </c>
      <c r="I33" s="3">
        <v>1488</v>
      </c>
      <c r="N33" s="110" t="s">
        <v>38</v>
      </c>
      <c r="O33" s="110"/>
      <c r="P33" s="110"/>
      <c r="Q33" s="110"/>
      <c r="R33" s="110"/>
      <c r="S33" s="110"/>
    </row>
    <row r="34" spans="1:22">
      <c r="A34" s="3" t="s">
        <v>8</v>
      </c>
      <c r="B34" s="10">
        <v>0</v>
      </c>
      <c r="C34" s="3">
        <v>237</v>
      </c>
      <c r="D34" s="73">
        <v>0</v>
      </c>
      <c r="E34" s="73">
        <v>237</v>
      </c>
      <c r="F34" s="10">
        <v>0</v>
      </c>
      <c r="G34" s="3">
        <v>237</v>
      </c>
      <c r="H34" s="10">
        <v>0</v>
      </c>
      <c r="I34" s="3">
        <v>237</v>
      </c>
      <c r="N34" s="108" t="s">
        <v>39</v>
      </c>
      <c r="O34" s="108"/>
      <c r="P34" s="108"/>
      <c r="Q34" s="108"/>
      <c r="R34" s="108"/>
      <c r="S34" s="108"/>
      <c r="U34" s="109" t="s">
        <v>90</v>
      </c>
      <c r="V34" s="109"/>
    </row>
    <row r="35" spans="1:22" ht="18.75">
      <c r="A35" s="3" t="s">
        <v>9</v>
      </c>
      <c r="B35" s="11">
        <v>3917</v>
      </c>
      <c r="C35" s="3">
        <v>841</v>
      </c>
      <c r="D35" s="73">
        <v>3671</v>
      </c>
      <c r="E35" s="73">
        <v>447</v>
      </c>
      <c r="F35" s="11">
        <v>30155</v>
      </c>
      <c r="G35" s="12">
        <v>1531</v>
      </c>
      <c r="H35" s="11">
        <v>14439</v>
      </c>
      <c r="I35" s="3">
        <v>1488</v>
      </c>
      <c r="N35" s="29" t="s">
        <v>40</v>
      </c>
      <c r="O35" s="29" t="s">
        <v>41</v>
      </c>
      <c r="P35" s="29" t="s">
        <v>42</v>
      </c>
      <c r="Q35" s="35"/>
      <c r="R35" s="35" t="s">
        <v>43</v>
      </c>
      <c r="S35" s="29" t="s">
        <v>44</v>
      </c>
      <c r="U35" s="35" t="s">
        <v>43</v>
      </c>
      <c r="V35" s="29" t="s">
        <v>44</v>
      </c>
    </row>
    <row r="36" spans="1:22" s="17" customFormat="1" ht="15.75">
      <c r="A36" s="14" t="s">
        <v>10</v>
      </c>
      <c r="B36" s="15">
        <v>3753</v>
      </c>
      <c r="C36" s="14">
        <v>828</v>
      </c>
      <c r="D36" s="74">
        <v>3671</v>
      </c>
      <c r="E36" s="74">
        <v>447</v>
      </c>
      <c r="F36" s="11">
        <v>29567</v>
      </c>
      <c r="G36" s="12">
        <v>1540</v>
      </c>
      <c r="H36" s="11">
        <v>14439</v>
      </c>
      <c r="I36" s="3">
        <v>1488</v>
      </c>
      <c r="N36" s="36"/>
      <c r="O36" s="32">
        <f>B11</f>
        <v>3683</v>
      </c>
      <c r="P36" s="37">
        <f>C11</f>
        <v>1222</v>
      </c>
      <c r="Q36" s="38"/>
      <c r="R36" s="39">
        <f>O36+O38+O40+O42+O44+O46+O48+O50+O52+O54</f>
        <v>40290</v>
      </c>
      <c r="S36" s="39">
        <f>SQRT(((P36)^2)+((P38)^2)+((P40)^2)+((P42)^2)+((P44)^2)+((P46)^2)+((P48)^2)+((P50)^2)+((P52)^2)+((P54)^2))</f>
        <v>2344.3122658895081</v>
      </c>
      <c r="U36" s="39">
        <f>O36+O38+O40+O42+O60+O62+O64+O66</f>
        <v>77148</v>
      </c>
      <c r="V36" s="39">
        <f>SQRT(((P36)^2)+((P38)^2)+((P40)^2)+((P42)^2)+((P60)^2)+((P62)^2)+((P64)^2)+((P66)^2))</f>
        <v>3470.2187250950046</v>
      </c>
    </row>
    <row r="37" spans="1:22" ht="18.75">
      <c r="A37" s="3" t="s">
        <v>11</v>
      </c>
      <c r="B37" s="10">
        <v>164</v>
      </c>
      <c r="C37" s="3">
        <v>247</v>
      </c>
      <c r="D37" s="73">
        <v>0</v>
      </c>
      <c r="E37" s="73">
        <v>237</v>
      </c>
      <c r="F37" s="11">
        <v>588</v>
      </c>
      <c r="G37" s="3">
        <v>364</v>
      </c>
      <c r="H37" s="10">
        <v>0</v>
      </c>
      <c r="I37" s="3">
        <v>237</v>
      </c>
      <c r="N37" s="29" t="s">
        <v>45</v>
      </c>
      <c r="O37" s="29" t="s">
        <v>46</v>
      </c>
      <c r="P37" s="29" t="s">
        <v>47</v>
      </c>
      <c r="Q37" s="35"/>
      <c r="R37" s="35"/>
      <c r="S37" s="35"/>
    </row>
    <row r="38" spans="1:22" ht="15.75">
      <c r="A38" s="3" t="s">
        <v>12</v>
      </c>
      <c r="B38" s="11">
        <v>2222</v>
      </c>
      <c r="C38" s="3">
        <v>942</v>
      </c>
      <c r="D38" s="73">
        <v>735</v>
      </c>
      <c r="E38" s="73">
        <v>392</v>
      </c>
      <c r="F38" s="11">
        <v>8306</v>
      </c>
      <c r="G38" s="12">
        <v>1530</v>
      </c>
      <c r="H38" s="11">
        <v>3689</v>
      </c>
      <c r="I38" s="3">
        <v>1488</v>
      </c>
      <c r="N38" s="36"/>
      <c r="O38" s="32">
        <f>B18</f>
        <v>3450</v>
      </c>
      <c r="P38" s="37">
        <f>C18</f>
        <v>1228</v>
      </c>
      <c r="Q38" s="35"/>
      <c r="R38" s="35"/>
      <c r="S38" s="35"/>
    </row>
    <row r="39" spans="1:22" ht="18.75">
      <c r="A39" s="3" t="s">
        <v>16</v>
      </c>
      <c r="B39" s="11">
        <v>2473</v>
      </c>
      <c r="C39" s="3">
        <v>505</v>
      </c>
      <c r="D39" s="73">
        <v>1763</v>
      </c>
      <c r="E39" s="73">
        <v>550</v>
      </c>
      <c r="F39" s="11">
        <v>15006</v>
      </c>
      <c r="G39" s="12">
        <v>1228</v>
      </c>
      <c r="H39" s="11">
        <v>4746</v>
      </c>
      <c r="I39" s="3">
        <v>1089</v>
      </c>
      <c r="N39" s="29" t="s">
        <v>48</v>
      </c>
      <c r="O39" s="29" t="s">
        <v>49</v>
      </c>
      <c r="P39" s="29" t="s">
        <v>50</v>
      </c>
      <c r="Q39" s="35"/>
      <c r="R39" s="35"/>
      <c r="S39" s="35"/>
    </row>
    <row r="40" spans="1:22" ht="15.75">
      <c r="A40" s="3" t="s">
        <v>7</v>
      </c>
      <c r="B40" s="10">
        <v>1496</v>
      </c>
      <c r="C40" s="3">
        <v>644</v>
      </c>
      <c r="D40" s="73">
        <v>674</v>
      </c>
      <c r="E40" s="73">
        <v>566</v>
      </c>
      <c r="F40" s="11">
        <v>6102</v>
      </c>
      <c r="G40" s="12">
        <v>1040</v>
      </c>
      <c r="H40" s="11">
        <v>2269</v>
      </c>
      <c r="I40" s="3">
        <v>864</v>
      </c>
      <c r="N40" s="36"/>
      <c r="O40" s="32">
        <f>B25</f>
        <v>27018</v>
      </c>
      <c r="P40" s="37">
        <f>C25</f>
        <v>1534</v>
      </c>
      <c r="Q40" s="35"/>
      <c r="R40" s="35"/>
      <c r="S40" s="35"/>
    </row>
    <row r="41" spans="1:22" ht="18.75">
      <c r="A41" s="3" t="s">
        <v>10</v>
      </c>
      <c r="B41" s="10">
        <v>1496</v>
      </c>
      <c r="C41" s="3">
        <v>644</v>
      </c>
      <c r="D41" s="73">
        <v>674</v>
      </c>
      <c r="E41" s="73">
        <v>566</v>
      </c>
      <c r="F41" s="11">
        <v>6078</v>
      </c>
      <c r="G41" s="12">
        <v>1033</v>
      </c>
      <c r="H41" s="11">
        <v>2269</v>
      </c>
      <c r="I41" s="3">
        <v>864</v>
      </c>
      <c r="N41" s="29" t="s">
        <v>51</v>
      </c>
      <c r="O41" s="29" t="s">
        <v>52</v>
      </c>
      <c r="P41" s="29" t="s">
        <v>53</v>
      </c>
      <c r="Q41" s="35"/>
      <c r="R41" s="35"/>
      <c r="S41" s="35"/>
    </row>
    <row r="42" spans="1:22" ht="15.75">
      <c r="A42" s="3" t="s">
        <v>11</v>
      </c>
      <c r="B42" s="10">
        <v>0</v>
      </c>
      <c r="C42" s="3">
        <v>237</v>
      </c>
      <c r="D42" s="73">
        <v>0</v>
      </c>
      <c r="E42" s="73">
        <v>237</v>
      </c>
      <c r="F42" s="10">
        <v>24</v>
      </c>
      <c r="G42" s="3">
        <v>43</v>
      </c>
      <c r="H42" s="10">
        <v>0</v>
      </c>
      <c r="I42" s="3">
        <v>237</v>
      </c>
      <c r="N42" s="36"/>
      <c r="O42" s="32">
        <f>B32</f>
        <v>6139</v>
      </c>
      <c r="P42" s="37">
        <f>C32</f>
        <v>376</v>
      </c>
      <c r="Q42" s="35"/>
      <c r="R42" s="35"/>
      <c r="S42" s="35"/>
    </row>
    <row r="43" spans="1:22" ht="18.75">
      <c r="A43" s="3" t="s">
        <v>12</v>
      </c>
      <c r="B43" s="11">
        <v>977</v>
      </c>
      <c r="C43" s="3">
        <v>411</v>
      </c>
      <c r="D43" s="73">
        <v>1089</v>
      </c>
      <c r="E43" s="73">
        <v>709</v>
      </c>
      <c r="F43" s="11">
        <v>8904</v>
      </c>
      <c r="G43" s="12">
        <v>1213</v>
      </c>
      <c r="H43" s="11">
        <v>2477</v>
      </c>
      <c r="I43" s="3">
        <v>944</v>
      </c>
      <c r="N43" s="29" t="s">
        <v>54</v>
      </c>
      <c r="O43" s="29" t="s">
        <v>55</v>
      </c>
      <c r="P43" s="29" t="s">
        <v>56</v>
      </c>
      <c r="Q43" s="35"/>
      <c r="R43" s="35"/>
      <c r="S43" s="35"/>
    </row>
    <row r="44" spans="1:22" ht="15.75">
      <c r="A44" s="3" t="s">
        <v>17</v>
      </c>
      <c r="B44" s="11">
        <v>1870</v>
      </c>
      <c r="C44" s="3">
        <v>584</v>
      </c>
      <c r="D44" s="73">
        <v>1564</v>
      </c>
      <c r="E44" s="73">
        <v>530</v>
      </c>
      <c r="F44" s="11">
        <v>28948</v>
      </c>
      <c r="G44" s="12">
        <v>1259</v>
      </c>
      <c r="H44" s="11">
        <v>7472</v>
      </c>
      <c r="I44" s="3">
        <v>1089</v>
      </c>
      <c r="N44" s="36"/>
      <c r="O44" s="32"/>
      <c r="P44" s="37"/>
      <c r="Q44" s="35"/>
      <c r="R44" s="35"/>
      <c r="S44" s="35"/>
    </row>
    <row r="45" spans="1:22" ht="18.75">
      <c r="A45" s="3" t="s">
        <v>7</v>
      </c>
      <c r="B45" s="10">
        <v>166</v>
      </c>
      <c r="C45" s="3">
        <v>203</v>
      </c>
      <c r="D45" s="73">
        <v>77</v>
      </c>
      <c r="E45" s="73">
        <v>135</v>
      </c>
      <c r="F45" s="11">
        <v>5993</v>
      </c>
      <c r="G45" s="3">
        <v>1127</v>
      </c>
      <c r="H45" s="10">
        <v>1008</v>
      </c>
      <c r="I45" s="3">
        <v>429</v>
      </c>
      <c r="N45" s="29" t="s">
        <v>57</v>
      </c>
      <c r="O45" s="29" t="s">
        <v>58</v>
      </c>
      <c r="P45" s="29" t="s">
        <v>59</v>
      </c>
      <c r="Q45" s="35"/>
      <c r="R45" s="35"/>
      <c r="S45" s="35"/>
    </row>
    <row r="46" spans="1:22" ht="15.75">
      <c r="A46" s="3" t="s">
        <v>10</v>
      </c>
      <c r="B46" s="10">
        <v>166</v>
      </c>
      <c r="C46" s="3">
        <v>203</v>
      </c>
      <c r="D46" s="73">
        <v>77</v>
      </c>
      <c r="E46" s="73">
        <v>135</v>
      </c>
      <c r="F46" s="11">
        <v>5923</v>
      </c>
      <c r="G46" s="3">
        <v>1121</v>
      </c>
      <c r="H46" s="10">
        <v>867</v>
      </c>
      <c r="I46" s="3">
        <v>400</v>
      </c>
      <c r="N46" s="36"/>
      <c r="O46" s="32"/>
      <c r="P46" s="37"/>
      <c r="Q46" s="35"/>
      <c r="R46" s="35"/>
      <c r="S46" s="35"/>
    </row>
    <row r="47" spans="1:22" ht="18.75">
      <c r="A47" s="3" t="s">
        <v>11</v>
      </c>
      <c r="B47" s="10">
        <v>0</v>
      </c>
      <c r="C47" s="3">
        <v>237</v>
      </c>
      <c r="D47" s="73">
        <v>0</v>
      </c>
      <c r="E47" s="73">
        <v>237</v>
      </c>
      <c r="F47" s="10">
        <v>70</v>
      </c>
      <c r="G47" s="3">
        <v>101</v>
      </c>
      <c r="H47" s="10">
        <v>141</v>
      </c>
      <c r="I47" s="3">
        <v>189</v>
      </c>
      <c r="N47" s="29" t="s">
        <v>60</v>
      </c>
      <c r="O47" s="29" t="s">
        <v>61</v>
      </c>
      <c r="P47" s="29" t="s">
        <v>62</v>
      </c>
      <c r="Q47" s="35"/>
      <c r="R47" s="35"/>
      <c r="S47" s="35"/>
    </row>
    <row r="48" spans="1:22" ht="15.75">
      <c r="A48" s="3" t="s">
        <v>12</v>
      </c>
      <c r="B48" s="11">
        <v>1704</v>
      </c>
      <c r="C48" s="3">
        <v>589</v>
      </c>
      <c r="D48" s="73">
        <v>1487</v>
      </c>
      <c r="E48" s="73">
        <v>502</v>
      </c>
      <c r="F48" s="11">
        <v>22955</v>
      </c>
      <c r="G48" s="12">
        <v>1288</v>
      </c>
      <c r="H48" s="11">
        <v>6464</v>
      </c>
      <c r="I48" s="3">
        <v>1226</v>
      </c>
      <c r="N48" s="36"/>
      <c r="O48" s="32"/>
      <c r="P48" s="37"/>
      <c r="Q48" s="35"/>
      <c r="R48" s="35"/>
      <c r="S48" s="35"/>
    </row>
    <row r="49" spans="1:19" ht="18.75">
      <c r="A49" s="3" t="s">
        <v>18</v>
      </c>
      <c r="B49" s="11">
        <v>43257</v>
      </c>
      <c r="C49" s="12">
        <v>2249</v>
      </c>
      <c r="D49" s="73">
        <v>44044</v>
      </c>
      <c r="E49" s="73">
        <v>2030</v>
      </c>
      <c r="F49" s="11">
        <v>264048</v>
      </c>
      <c r="G49" s="3">
        <v>1767</v>
      </c>
      <c r="H49" s="11">
        <v>162377</v>
      </c>
      <c r="I49" s="12">
        <v>1102</v>
      </c>
      <c r="N49" s="29" t="s">
        <v>63</v>
      </c>
      <c r="O49" s="29" t="s">
        <v>64</v>
      </c>
      <c r="P49" s="29" t="s">
        <v>65</v>
      </c>
      <c r="Q49" s="35"/>
      <c r="R49" s="35"/>
      <c r="S49" s="35"/>
    </row>
    <row r="50" spans="1:19" s="17" customFormat="1" ht="15.75">
      <c r="A50" s="14" t="s">
        <v>6</v>
      </c>
      <c r="B50" s="15">
        <v>2784</v>
      </c>
      <c r="C50" s="14">
        <v>1029</v>
      </c>
      <c r="D50" s="74">
        <v>2524</v>
      </c>
      <c r="E50" s="74">
        <v>602</v>
      </c>
      <c r="F50" s="11">
        <v>11200</v>
      </c>
      <c r="G50" s="3">
        <v>832</v>
      </c>
      <c r="H50" s="11">
        <v>13895</v>
      </c>
      <c r="I50" s="12">
        <v>1103</v>
      </c>
      <c r="N50" s="36"/>
      <c r="O50" s="32"/>
      <c r="P50" s="37"/>
      <c r="Q50" s="35"/>
      <c r="R50" s="35"/>
      <c r="S50" s="35"/>
    </row>
    <row r="51" spans="1:19" ht="18.75">
      <c r="A51" s="3" t="s">
        <v>7</v>
      </c>
      <c r="B51" s="10">
        <v>1158</v>
      </c>
      <c r="C51" s="3">
        <v>724</v>
      </c>
      <c r="D51" s="73">
        <v>1206</v>
      </c>
      <c r="E51" s="73">
        <v>605</v>
      </c>
      <c r="F51" s="11">
        <v>4331</v>
      </c>
      <c r="G51" s="3">
        <v>1329</v>
      </c>
      <c r="H51" s="11">
        <v>5284</v>
      </c>
      <c r="I51" s="12">
        <v>1460</v>
      </c>
      <c r="N51" s="29" t="s">
        <v>66</v>
      </c>
      <c r="O51" s="29" t="s">
        <v>67</v>
      </c>
      <c r="P51" s="29" t="s">
        <v>68</v>
      </c>
      <c r="Q51" s="35"/>
      <c r="R51" s="35"/>
      <c r="S51" s="35"/>
    </row>
    <row r="52" spans="1:19" ht="15.75">
      <c r="A52" s="3" t="s">
        <v>8</v>
      </c>
      <c r="B52" s="10">
        <v>0</v>
      </c>
      <c r="C52" s="3">
        <v>237</v>
      </c>
      <c r="D52" s="73">
        <v>0</v>
      </c>
      <c r="E52" s="73">
        <v>237</v>
      </c>
      <c r="F52" s="10">
        <v>0</v>
      </c>
      <c r="G52" s="3">
        <v>237</v>
      </c>
      <c r="H52" s="10">
        <v>0</v>
      </c>
      <c r="I52" s="3">
        <v>237</v>
      </c>
      <c r="N52" s="36"/>
      <c r="O52" s="32"/>
      <c r="P52" s="37"/>
      <c r="Q52" s="35"/>
      <c r="R52" s="35"/>
      <c r="S52" s="35"/>
    </row>
    <row r="53" spans="1:19" ht="18.75">
      <c r="A53" s="3" t="s">
        <v>9</v>
      </c>
      <c r="B53" s="10">
        <v>1158</v>
      </c>
      <c r="C53" s="3">
        <v>724</v>
      </c>
      <c r="D53" s="73">
        <v>1206</v>
      </c>
      <c r="E53" s="73">
        <v>605</v>
      </c>
      <c r="F53" s="11">
        <v>4331</v>
      </c>
      <c r="G53" s="3">
        <v>1329</v>
      </c>
      <c r="H53" s="11">
        <v>5284</v>
      </c>
      <c r="I53" s="12">
        <v>1460</v>
      </c>
      <c r="N53" s="29" t="s">
        <v>69</v>
      </c>
      <c r="O53" s="29" t="s">
        <v>70</v>
      </c>
      <c r="P53" s="29" t="s">
        <v>71</v>
      </c>
      <c r="Q53" s="35"/>
      <c r="R53" s="35"/>
      <c r="S53" s="35"/>
    </row>
    <row r="54" spans="1:19" s="24" customFormat="1" ht="15.75">
      <c r="A54" s="21" t="s">
        <v>10</v>
      </c>
      <c r="B54" s="22">
        <v>474</v>
      </c>
      <c r="C54" s="21">
        <v>451</v>
      </c>
      <c r="D54" s="75">
        <v>1206</v>
      </c>
      <c r="E54" s="75">
        <v>605</v>
      </c>
      <c r="F54" s="11">
        <v>4107</v>
      </c>
      <c r="G54" s="3">
        <v>1272</v>
      </c>
      <c r="H54" s="11">
        <v>4201</v>
      </c>
      <c r="I54" s="12">
        <v>1258</v>
      </c>
      <c r="N54" s="36"/>
      <c r="O54" s="32"/>
      <c r="P54" s="37"/>
      <c r="Q54" s="35"/>
      <c r="R54" s="35"/>
      <c r="S54" s="35"/>
    </row>
    <row r="55" spans="1:19">
      <c r="A55" s="3" t="s">
        <v>11</v>
      </c>
      <c r="B55" s="10">
        <v>684</v>
      </c>
      <c r="C55" s="3">
        <v>616</v>
      </c>
      <c r="D55" s="73">
        <v>0</v>
      </c>
      <c r="E55" s="73">
        <v>237</v>
      </c>
      <c r="F55" s="10">
        <v>224</v>
      </c>
      <c r="G55" s="3">
        <v>317</v>
      </c>
      <c r="H55" s="10">
        <v>1083</v>
      </c>
      <c r="I55" s="3">
        <v>678</v>
      </c>
    </row>
    <row r="56" spans="1:19">
      <c r="A56" s="3" t="s">
        <v>12</v>
      </c>
      <c r="B56" s="11">
        <v>1626</v>
      </c>
      <c r="C56" s="3">
        <v>789</v>
      </c>
      <c r="D56" s="73">
        <v>1318</v>
      </c>
      <c r="E56" s="73">
        <v>596</v>
      </c>
      <c r="F56" s="11">
        <v>6869</v>
      </c>
      <c r="G56" s="3">
        <v>1314</v>
      </c>
      <c r="H56" s="11">
        <v>8611</v>
      </c>
      <c r="I56" s="12">
        <v>1626</v>
      </c>
      <c r="N56" t="s">
        <v>89</v>
      </c>
    </row>
    <row r="57" spans="1:19" s="17" customFormat="1" ht="15.75">
      <c r="A57" s="14" t="s">
        <v>13</v>
      </c>
      <c r="B57" s="15">
        <v>4144</v>
      </c>
      <c r="C57" s="14">
        <v>917</v>
      </c>
      <c r="D57" s="74">
        <v>4222</v>
      </c>
      <c r="E57" s="74">
        <v>1176</v>
      </c>
      <c r="F57" s="11">
        <v>17094</v>
      </c>
      <c r="G57" s="3">
        <v>467</v>
      </c>
      <c r="H57" s="11">
        <v>18423</v>
      </c>
      <c r="I57" s="3" t="s">
        <v>22</v>
      </c>
      <c r="N57" s="110" t="s">
        <v>38</v>
      </c>
      <c r="O57" s="110"/>
      <c r="P57" s="110"/>
      <c r="Q57" s="110"/>
      <c r="R57" s="110"/>
      <c r="S57" s="110"/>
    </row>
    <row r="58" spans="1:19">
      <c r="A58" s="3" t="s">
        <v>7</v>
      </c>
      <c r="B58" s="11">
        <v>3602</v>
      </c>
      <c r="C58" s="3">
        <v>982</v>
      </c>
      <c r="D58" s="73">
        <v>2885</v>
      </c>
      <c r="E58" s="73">
        <v>637</v>
      </c>
      <c r="F58" s="11">
        <v>13539</v>
      </c>
      <c r="G58" s="3">
        <v>1292</v>
      </c>
      <c r="H58" s="11">
        <v>12914</v>
      </c>
      <c r="I58" s="12">
        <v>1844</v>
      </c>
      <c r="N58" s="108" t="s">
        <v>39</v>
      </c>
      <c r="O58" s="108"/>
      <c r="P58" s="108"/>
      <c r="Q58" s="108"/>
      <c r="R58" s="108"/>
      <c r="S58" s="108"/>
    </row>
    <row r="59" spans="1:19" ht="18.75">
      <c r="A59" s="3" t="s">
        <v>8</v>
      </c>
      <c r="B59" s="10">
        <v>0</v>
      </c>
      <c r="C59" s="3">
        <v>237</v>
      </c>
      <c r="D59" s="73">
        <v>0</v>
      </c>
      <c r="E59" s="73">
        <v>237</v>
      </c>
      <c r="F59" s="10">
        <v>0</v>
      </c>
      <c r="G59" s="3">
        <v>237</v>
      </c>
      <c r="H59" s="10">
        <v>0</v>
      </c>
      <c r="I59" s="3">
        <v>237</v>
      </c>
      <c r="N59" s="29" t="s">
        <v>40</v>
      </c>
      <c r="O59" s="29" t="s">
        <v>41</v>
      </c>
      <c r="P59" s="29" t="s">
        <v>42</v>
      </c>
      <c r="Q59" s="35"/>
      <c r="R59" s="35" t="s">
        <v>43</v>
      </c>
      <c r="S59" s="29" t="s">
        <v>44</v>
      </c>
    </row>
    <row r="60" spans="1:19" ht="15.75">
      <c r="A60" s="3" t="s">
        <v>9</v>
      </c>
      <c r="B60" s="11">
        <v>3602</v>
      </c>
      <c r="C60" s="3">
        <v>982</v>
      </c>
      <c r="D60" s="73">
        <v>2885</v>
      </c>
      <c r="E60" s="73">
        <v>637</v>
      </c>
      <c r="F60" s="11">
        <v>13539</v>
      </c>
      <c r="G60" s="3">
        <v>1292</v>
      </c>
      <c r="H60" s="11">
        <v>12914</v>
      </c>
      <c r="I60" s="12">
        <v>1844</v>
      </c>
      <c r="N60" s="36"/>
      <c r="O60" s="32">
        <f>B50</f>
        <v>2784</v>
      </c>
      <c r="P60" s="37">
        <f>C50</f>
        <v>1029</v>
      </c>
      <c r="Q60" s="38"/>
      <c r="R60" s="39">
        <f>O60+O62+O64+O66+O68+O70+O72+O74+O76+O78</f>
        <v>36858</v>
      </c>
      <c r="S60" s="39">
        <f>SQRT(((P60)^2)+((P62)^2)+((P64)^2)+((P66)^2)+((P68)^2)+((P70)^2)+((P72)^2)+((P74)^2)+((P76)^2)+((P78)^2))</f>
        <v>2558.6359647280815</v>
      </c>
    </row>
    <row r="61" spans="1:19" s="24" customFormat="1" ht="18.75">
      <c r="A61" s="21" t="s">
        <v>10</v>
      </c>
      <c r="B61" s="23">
        <v>3133</v>
      </c>
      <c r="C61" s="21">
        <v>1042</v>
      </c>
      <c r="D61" s="75">
        <v>2841</v>
      </c>
      <c r="E61" s="75">
        <v>626</v>
      </c>
      <c r="F61" s="11">
        <v>13285</v>
      </c>
      <c r="G61" s="3">
        <v>1341</v>
      </c>
      <c r="H61" s="11">
        <v>12201</v>
      </c>
      <c r="I61" s="12">
        <v>1905</v>
      </c>
      <c r="N61" s="29" t="s">
        <v>45</v>
      </c>
      <c r="O61" s="29" t="s">
        <v>46</v>
      </c>
      <c r="P61" s="29" t="s">
        <v>47</v>
      </c>
      <c r="Q61" s="35"/>
      <c r="R61" s="35"/>
      <c r="S61" s="35"/>
    </row>
    <row r="62" spans="1:19" ht="15.75">
      <c r="A62" s="3" t="s">
        <v>11</v>
      </c>
      <c r="B62" s="10">
        <v>469</v>
      </c>
      <c r="C62" s="3">
        <v>425</v>
      </c>
      <c r="D62" s="73">
        <v>44</v>
      </c>
      <c r="E62" s="73">
        <v>79</v>
      </c>
      <c r="F62" s="10">
        <v>254</v>
      </c>
      <c r="G62" s="3">
        <v>288</v>
      </c>
      <c r="H62" s="10">
        <v>713</v>
      </c>
      <c r="I62" s="3">
        <v>646</v>
      </c>
      <c r="N62" s="36"/>
      <c r="O62" s="32">
        <f>B57</f>
        <v>4144</v>
      </c>
      <c r="P62" s="37">
        <f>C57</f>
        <v>917</v>
      </c>
      <c r="Q62" s="35"/>
      <c r="R62" s="35"/>
      <c r="S62" s="35"/>
    </row>
    <row r="63" spans="1:19" ht="18.75">
      <c r="A63" s="3" t="s">
        <v>12</v>
      </c>
      <c r="B63" s="11">
        <v>542</v>
      </c>
      <c r="C63" s="3">
        <v>640</v>
      </c>
      <c r="D63" s="73">
        <v>1337</v>
      </c>
      <c r="E63" s="73">
        <v>1240</v>
      </c>
      <c r="F63" s="11">
        <v>3555</v>
      </c>
      <c r="G63" s="3">
        <v>1214</v>
      </c>
      <c r="H63" s="11">
        <v>5509</v>
      </c>
      <c r="I63" s="12">
        <v>1844</v>
      </c>
      <c r="N63" s="29" t="s">
        <v>48</v>
      </c>
      <c r="O63" s="29" t="s">
        <v>49</v>
      </c>
      <c r="P63" s="29" t="s">
        <v>50</v>
      </c>
      <c r="Q63" s="35"/>
      <c r="R63" s="35"/>
      <c r="S63" s="35"/>
    </row>
    <row r="64" spans="1:19" s="17" customFormat="1" ht="15.75">
      <c r="A64" s="14" t="s">
        <v>14</v>
      </c>
      <c r="B64" s="15">
        <v>24444</v>
      </c>
      <c r="C64" s="16">
        <v>2018</v>
      </c>
      <c r="D64" s="74">
        <v>28065</v>
      </c>
      <c r="E64" s="74">
        <v>1473</v>
      </c>
      <c r="F64" s="11">
        <v>148330</v>
      </c>
      <c r="G64" s="3">
        <v>1158</v>
      </c>
      <c r="H64" s="11">
        <v>97207</v>
      </c>
      <c r="I64" s="3" t="s">
        <v>22</v>
      </c>
      <c r="N64" s="36"/>
      <c r="O64" s="32">
        <f>B64</f>
        <v>24444</v>
      </c>
      <c r="P64" s="37">
        <f>C64</f>
        <v>2018</v>
      </c>
      <c r="Q64" s="35"/>
      <c r="R64" s="35"/>
      <c r="S64" s="35"/>
    </row>
    <row r="65" spans="1:19" ht="18.75">
      <c r="A65" s="3" t="s">
        <v>7</v>
      </c>
      <c r="B65" s="11">
        <v>21746</v>
      </c>
      <c r="C65" s="12">
        <v>2044</v>
      </c>
      <c r="D65" s="73">
        <v>22040</v>
      </c>
      <c r="E65" s="73">
        <v>1635</v>
      </c>
      <c r="F65" s="11">
        <v>126184</v>
      </c>
      <c r="G65" s="12">
        <v>2865</v>
      </c>
      <c r="H65" s="11">
        <v>76674</v>
      </c>
      <c r="I65" s="12">
        <v>3246</v>
      </c>
      <c r="N65" s="29" t="s">
        <v>51</v>
      </c>
      <c r="O65" s="29" t="s">
        <v>52</v>
      </c>
      <c r="P65" s="29" t="s">
        <v>53</v>
      </c>
      <c r="Q65" s="35"/>
      <c r="R65" s="35"/>
      <c r="S65" s="35"/>
    </row>
    <row r="66" spans="1:19" ht="15.75">
      <c r="A66" s="3" t="s">
        <v>8</v>
      </c>
      <c r="B66" s="10">
        <v>0</v>
      </c>
      <c r="C66" s="3">
        <v>237</v>
      </c>
      <c r="D66" s="73">
        <v>35</v>
      </c>
      <c r="E66" s="73">
        <v>59</v>
      </c>
      <c r="F66" s="10">
        <v>296</v>
      </c>
      <c r="G66" s="3">
        <v>357</v>
      </c>
      <c r="H66" s="10">
        <v>0</v>
      </c>
      <c r="I66" s="3">
        <v>237</v>
      </c>
      <c r="N66" s="36"/>
      <c r="O66" s="32">
        <f>B71</f>
        <v>5486</v>
      </c>
      <c r="P66" s="37">
        <f>C71</f>
        <v>758</v>
      </c>
      <c r="Q66" s="35"/>
      <c r="R66" s="35"/>
      <c r="S66" s="35"/>
    </row>
    <row r="67" spans="1:19" ht="18.75">
      <c r="A67" s="3" t="s">
        <v>9</v>
      </c>
      <c r="B67" s="11">
        <v>21746</v>
      </c>
      <c r="C67" s="12">
        <v>2044</v>
      </c>
      <c r="D67" s="73">
        <v>22005</v>
      </c>
      <c r="E67" s="73">
        <v>1632</v>
      </c>
      <c r="F67" s="11">
        <v>125888</v>
      </c>
      <c r="G67" s="12">
        <v>2910</v>
      </c>
      <c r="H67" s="11">
        <v>76674</v>
      </c>
      <c r="I67" s="12">
        <v>3246</v>
      </c>
      <c r="N67" s="29" t="s">
        <v>54</v>
      </c>
      <c r="O67" s="29" t="s">
        <v>55</v>
      </c>
      <c r="P67" s="29" t="s">
        <v>56</v>
      </c>
      <c r="Q67" s="35"/>
      <c r="R67" s="35"/>
      <c r="S67" s="35"/>
    </row>
    <row r="68" spans="1:19" s="24" customFormat="1" ht="15.75">
      <c r="A68" s="21" t="s">
        <v>10</v>
      </c>
      <c r="B68" s="23">
        <v>21107</v>
      </c>
      <c r="C68" s="27">
        <v>1964</v>
      </c>
      <c r="D68" s="75">
        <v>21954</v>
      </c>
      <c r="E68" s="75">
        <v>1634</v>
      </c>
      <c r="F68" s="11">
        <v>123341</v>
      </c>
      <c r="G68" s="12">
        <v>2860</v>
      </c>
      <c r="H68" s="11">
        <v>74439</v>
      </c>
      <c r="I68" s="12">
        <v>3029</v>
      </c>
      <c r="N68" s="36"/>
      <c r="O68" s="32"/>
      <c r="P68" s="37"/>
      <c r="Q68" s="35"/>
      <c r="R68" s="35"/>
      <c r="S68" s="35"/>
    </row>
    <row r="69" spans="1:19" ht="18.75">
      <c r="A69" s="3" t="s">
        <v>11</v>
      </c>
      <c r="B69" s="10">
        <v>639</v>
      </c>
      <c r="C69" s="3">
        <v>627</v>
      </c>
      <c r="D69" s="73">
        <v>51</v>
      </c>
      <c r="E69" s="73">
        <v>90</v>
      </c>
      <c r="F69" s="11">
        <v>2547</v>
      </c>
      <c r="G69" s="12">
        <v>1001</v>
      </c>
      <c r="H69" s="11">
        <v>2235</v>
      </c>
      <c r="I69" s="12">
        <v>1024</v>
      </c>
      <c r="N69" s="29" t="s">
        <v>57</v>
      </c>
      <c r="O69" s="29" t="s">
        <v>58</v>
      </c>
      <c r="P69" s="29" t="s">
        <v>59</v>
      </c>
      <c r="Q69" s="35"/>
      <c r="R69" s="35"/>
      <c r="S69" s="35"/>
    </row>
    <row r="70" spans="1:19" ht="15.75">
      <c r="A70" s="3" t="s">
        <v>12</v>
      </c>
      <c r="B70" s="11">
        <v>2698</v>
      </c>
      <c r="C70" s="12">
        <v>1160</v>
      </c>
      <c r="D70" s="73">
        <v>6025</v>
      </c>
      <c r="E70" s="73">
        <v>1327</v>
      </c>
      <c r="F70" s="11">
        <v>22146</v>
      </c>
      <c r="G70" s="12">
        <v>2640</v>
      </c>
      <c r="H70" s="11">
        <v>20533</v>
      </c>
      <c r="I70" s="12">
        <v>3245</v>
      </c>
      <c r="N70" s="36"/>
      <c r="O70" s="32"/>
      <c r="P70" s="37"/>
      <c r="Q70" s="35"/>
      <c r="R70" s="35"/>
      <c r="S70" s="35"/>
    </row>
    <row r="71" spans="1:19" s="17" customFormat="1" ht="18.75">
      <c r="A71" s="14" t="s">
        <v>15</v>
      </c>
      <c r="B71" s="15">
        <v>5486</v>
      </c>
      <c r="C71" s="14">
        <v>758</v>
      </c>
      <c r="D71" s="74">
        <v>4573</v>
      </c>
      <c r="E71" s="74">
        <v>378</v>
      </c>
      <c r="F71" s="11">
        <v>36195</v>
      </c>
      <c r="G71" s="3">
        <v>525</v>
      </c>
      <c r="H71" s="11">
        <v>17749</v>
      </c>
      <c r="I71" s="3" t="s">
        <v>22</v>
      </c>
      <c r="N71" s="29" t="s">
        <v>60</v>
      </c>
      <c r="O71" s="29" t="s">
        <v>61</v>
      </c>
      <c r="P71" s="29" t="s">
        <v>62</v>
      </c>
      <c r="Q71" s="35"/>
      <c r="R71" s="35"/>
      <c r="S71" s="35"/>
    </row>
    <row r="72" spans="1:19" ht="15.75">
      <c r="A72" s="3" t="s">
        <v>7</v>
      </c>
      <c r="B72" s="11">
        <v>3663</v>
      </c>
      <c r="C72" s="3">
        <v>817</v>
      </c>
      <c r="D72" s="73">
        <v>3070</v>
      </c>
      <c r="E72" s="73">
        <v>813</v>
      </c>
      <c r="F72" s="11">
        <v>22557</v>
      </c>
      <c r="G72" s="12">
        <v>1627</v>
      </c>
      <c r="H72" s="11">
        <v>11017</v>
      </c>
      <c r="I72" s="12">
        <v>1270</v>
      </c>
      <c r="N72" s="36"/>
      <c r="O72" s="32"/>
      <c r="P72" s="37"/>
      <c r="Q72" s="35"/>
      <c r="R72" s="35"/>
      <c r="S72" s="35"/>
    </row>
    <row r="73" spans="1:19" ht="18.75">
      <c r="A73" s="3" t="s">
        <v>8</v>
      </c>
      <c r="B73" s="10">
        <v>0</v>
      </c>
      <c r="C73" s="3">
        <v>237</v>
      </c>
      <c r="D73" s="73">
        <v>0</v>
      </c>
      <c r="E73" s="73">
        <v>237</v>
      </c>
      <c r="F73" s="10">
        <v>0</v>
      </c>
      <c r="G73" s="3">
        <v>237</v>
      </c>
      <c r="H73" s="10">
        <v>0</v>
      </c>
      <c r="I73" s="3">
        <v>237</v>
      </c>
      <c r="N73" s="29" t="s">
        <v>63</v>
      </c>
      <c r="O73" s="29" t="s">
        <v>64</v>
      </c>
      <c r="P73" s="29" t="s">
        <v>65</v>
      </c>
      <c r="Q73" s="35"/>
      <c r="R73" s="35"/>
      <c r="S73" s="35"/>
    </row>
    <row r="74" spans="1:19" ht="15.75">
      <c r="A74" s="3" t="s">
        <v>9</v>
      </c>
      <c r="B74" s="11">
        <v>3663</v>
      </c>
      <c r="C74" s="3">
        <v>817</v>
      </c>
      <c r="D74" s="73">
        <v>3070</v>
      </c>
      <c r="E74" s="73">
        <v>813</v>
      </c>
      <c r="F74" s="11">
        <v>22557</v>
      </c>
      <c r="G74" s="12">
        <v>1627</v>
      </c>
      <c r="H74" s="11">
        <v>11017</v>
      </c>
      <c r="I74" s="12">
        <v>1270</v>
      </c>
      <c r="N74" s="36"/>
      <c r="O74" s="32"/>
      <c r="P74" s="37"/>
      <c r="Q74" s="35"/>
      <c r="R74" s="35"/>
      <c r="S74" s="35"/>
    </row>
    <row r="75" spans="1:19" s="24" customFormat="1" ht="18.75">
      <c r="A75" s="21" t="s">
        <v>10</v>
      </c>
      <c r="B75" s="23">
        <v>3663</v>
      </c>
      <c r="C75" s="21">
        <v>817</v>
      </c>
      <c r="D75" s="75">
        <v>3070</v>
      </c>
      <c r="E75" s="75">
        <v>813</v>
      </c>
      <c r="F75" s="11">
        <v>21555</v>
      </c>
      <c r="G75" s="12">
        <v>1585</v>
      </c>
      <c r="H75" s="11">
        <v>10422</v>
      </c>
      <c r="I75" s="12">
        <v>1403</v>
      </c>
      <c r="N75" s="29" t="s">
        <v>66</v>
      </c>
      <c r="O75" s="29" t="s">
        <v>67</v>
      </c>
      <c r="P75" s="29" t="s">
        <v>68</v>
      </c>
      <c r="Q75" s="35"/>
      <c r="R75" s="35"/>
      <c r="S75" s="35"/>
    </row>
    <row r="76" spans="1:19" ht="15.75">
      <c r="A76" s="3" t="s">
        <v>11</v>
      </c>
      <c r="B76" s="10">
        <v>0</v>
      </c>
      <c r="C76" s="3">
        <v>237</v>
      </c>
      <c r="D76" s="73">
        <v>0</v>
      </c>
      <c r="E76" s="73">
        <v>237</v>
      </c>
      <c r="F76" s="10">
        <v>1002</v>
      </c>
      <c r="G76" s="3">
        <v>928</v>
      </c>
      <c r="H76" s="10">
        <v>595</v>
      </c>
      <c r="I76" s="3">
        <v>680</v>
      </c>
      <c r="N76" s="36"/>
      <c r="O76" s="32"/>
      <c r="P76" s="37"/>
      <c r="Q76" s="35"/>
      <c r="R76" s="35"/>
      <c r="S76" s="35"/>
    </row>
    <row r="77" spans="1:19" ht="18.75">
      <c r="A77" s="3" t="s">
        <v>12</v>
      </c>
      <c r="B77" s="11">
        <v>1823</v>
      </c>
      <c r="C77" s="3">
        <v>731</v>
      </c>
      <c r="D77" s="73">
        <v>1503</v>
      </c>
      <c r="E77" s="73">
        <v>702</v>
      </c>
      <c r="F77" s="11">
        <v>13638</v>
      </c>
      <c r="G77" s="12">
        <v>1558</v>
      </c>
      <c r="H77" s="11">
        <v>6732</v>
      </c>
      <c r="I77" s="12">
        <v>1270</v>
      </c>
      <c r="N77" s="29" t="s">
        <v>69</v>
      </c>
      <c r="O77" s="29" t="s">
        <v>70</v>
      </c>
      <c r="P77" s="29" t="s">
        <v>71</v>
      </c>
      <c r="Q77" s="35"/>
      <c r="R77" s="35"/>
      <c r="S77" s="35"/>
    </row>
    <row r="78" spans="1:19" ht="15.75">
      <c r="A78" s="3" t="s">
        <v>16</v>
      </c>
      <c r="B78" s="11">
        <v>2388</v>
      </c>
      <c r="C78" s="3">
        <v>771</v>
      </c>
      <c r="D78" s="73">
        <v>1872</v>
      </c>
      <c r="E78" s="73">
        <v>688</v>
      </c>
      <c r="F78" s="11">
        <v>15769</v>
      </c>
      <c r="G78" s="12">
        <v>1544</v>
      </c>
      <c r="H78" s="11">
        <v>6304</v>
      </c>
      <c r="I78" s="3">
        <v>1002</v>
      </c>
      <c r="N78" s="36"/>
      <c r="O78" s="32"/>
      <c r="P78" s="37"/>
      <c r="Q78" s="35"/>
      <c r="R78" s="35"/>
      <c r="S78" s="35"/>
    </row>
    <row r="79" spans="1:19">
      <c r="A79" s="3" t="s">
        <v>7</v>
      </c>
      <c r="B79" s="10">
        <v>1737</v>
      </c>
      <c r="C79" s="3">
        <v>761</v>
      </c>
      <c r="D79" s="73">
        <v>137</v>
      </c>
      <c r="E79" s="73">
        <v>164</v>
      </c>
      <c r="F79" s="11">
        <v>5266</v>
      </c>
      <c r="G79" s="3">
        <v>1085</v>
      </c>
      <c r="H79" s="11">
        <v>2693</v>
      </c>
      <c r="I79" s="3">
        <v>1031</v>
      </c>
    </row>
    <row r="80" spans="1:19">
      <c r="A80" s="3" t="s">
        <v>10</v>
      </c>
      <c r="B80" s="10">
        <v>1737</v>
      </c>
      <c r="C80" s="3">
        <v>761</v>
      </c>
      <c r="D80" s="73">
        <v>137</v>
      </c>
      <c r="E80" s="73">
        <v>164</v>
      </c>
      <c r="F80" s="11">
        <v>5029</v>
      </c>
      <c r="G80" s="3">
        <v>1102</v>
      </c>
      <c r="H80" s="11">
        <v>2693</v>
      </c>
      <c r="I80" s="3">
        <v>1031</v>
      </c>
    </row>
    <row r="81" spans="1:18">
      <c r="A81" s="3" t="s">
        <v>11</v>
      </c>
      <c r="B81" s="10">
        <v>0</v>
      </c>
      <c r="C81" s="3">
        <v>237</v>
      </c>
      <c r="D81" s="73">
        <v>0</v>
      </c>
      <c r="E81" s="73">
        <v>237</v>
      </c>
      <c r="F81" s="10">
        <v>237</v>
      </c>
      <c r="G81" s="3">
        <v>183</v>
      </c>
      <c r="H81" s="10">
        <v>0</v>
      </c>
      <c r="I81" s="3">
        <v>237</v>
      </c>
    </row>
    <row r="82" spans="1:18">
      <c r="A82" s="3" t="s">
        <v>12</v>
      </c>
      <c r="B82" s="11">
        <v>651</v>
      </c>
      <c r="C82" s="3">
        <v>375</v>
      </c>
      <c r="D82" s="73">
        <v>1735</v>
      </c>
      <c r="E82" s="73">
        <v>726</v>
      </c>
      <c r="F82" s="11">
        <v>10503</v>
      </c>
      <c r="G82" s="12">
        <v>1415</v>
      </c>
      <c r="H82" s="11">
        <v>3611</v>
      </c>
      <c r="I82" s="3">
        <v>1007</v>
      </c>
    </row>
    <row r="83" spans="1:18">
      <c r="A83" s="3" t="s">
        <v>17</v>
      </c>
      <c r="B83" s="11">
        <v>4011</v>
      </c>
      <c r="C83" s="3">
        <v>807</v>
      </c>
      <c r="D83" s="73">
        <v>2788</v>
      </c>
      <c r="E83" s="73">
        <v>625</v>
      </c>
      <c r="F83" s="11">
        <v>35460</v>
      </c>
      <c r="G83" s="12">
        <v>1537</v>
      </c>
      <c r="H83" s="11">
        <v>8799</v>
      </c>
      <c r="I83" s="3">
        <v>1001</v>
      </c>
    </row>
    <row r="84" spans="1:18">
      <c r="A84" s="3" t="s">
        <v>7</v>
      </c>
      <c r="B84" s="10">
        <v>489</v>
      </c>
      <c r="C84" s="3">
        <v>402</v>
      </c>
      <c r="D84" s="73">
        <v>161</v>
      </c>
      <c r="E84" s="73">
        <v>228</v>
      </c>
      <c r="F84" s="11">
        <v>5149</v>
      </c>
      <c r="G84" s="3">
        <v>1276</v>
      </c>
      <c r="H84" s="10">
        <v>493</v>
      </c>
      <c r="I84" s="3">
        <v>321</v>
      </c>
    </row>
    <row r="85" spans="1:18">
      <c r="A85" s="3" t="s">
        <v>10</v>
      </c>
      <c r="B85" s="10">
        <v>489</v>
      </c>
      <c r="C85" s="3">
        <v>402</v>
      </c>
      <c r="D85" s="73">
        <v>161</v>
      </c>
      <c r="E85" s="73">
        <v>228</v>
      </c>
      <c r="F85" s="11">
        <v>5063</v>
      </c>
      <c r="G85" s="3">
        <v>1288</v>
      </c>
      <c r="H85" s="10">
        <v>493</v>
      </c>
      <c r="I85" s="3">
        <v>321</v>
      </c>
      <c r="M85" s="102" t="s">
        <v>83</v>
      </c>
      <c r="N85" s="5"/>
      <c r="O85" s="7" t="s">
        <v>31</v>
      </c>
      <c r="P85" s="5" t="s">
        <v>19</v>
      </c>
      <c r="Q85" s="5" t="s">
        <v>32</v>
      </c>
      <c r="R85" s="5" t="s">
        <v>33</v>
      </c>
    </row>
    <row r="86" spans="1:18">
      <c r="A86" s="3" t="s">
        <v>11</v>
      </c>
      <c r="B86" s="10">
        <v>0</v>
      </c>
      <c r="C86" s="3">
        <v>237</v>
      </c>
      <c r="D86" s="73">
        <v>0</v>
      </c>
      <c r="E86" s="73">
        <v>237</v>
      </c>
      <c r="F86" s="10">
        <v>86</v>
      </c>
      <c r="G86" s="3">
        <v>92</v>
      </c>
      <c r="H86" s="10">
        <v>0</v>
      </c>
      <c r="I86" s="3">
        <v>237</v>
      </c>
      <c r="M86" s="102"/>
      <c r="N86" s="6" t="s">
        <v>25</v>
      </c>
      <c r="O86" s="7">
        <f>D99/D90</f>
        <v>0.48383771445401663</v>
      </c>
      <c r="P86" s="7">
        <f>B99/B90</f>
        <v>0.54156887845814661</v>
      </c>
      <c r="Q86" s="7">
        <f>H99/H90</f>
        <v>0.55387461906835</v>
      </c>
      <c r="R86" s="7">
        <f>F99/F90</f>
        <v>0.59985404577978707</v>
      </c>
    </row>
    <row r="87" spans="1:18">
      <c r="A87" s="3" t="s">
        <v>12</v>
      </c>
      <c r="B87" s="11">
        <v>3522</v>
      </c>
      <c r="C87" s="3">
        <v>721</v>
      </c>
      <c r="D87" s="73">
        <v>2627</v>
      </c>
      <c r="E87" s="73">
        <v>600</v>
      </c>
      <c r="F87" s="11">
        <v>30311</v>
      </c>
      <c r="G87" s="12">
        <v>1622</v>
      </c>
      <c r="H87" s="11">
        <v>8306</v>
      </c>
      <c r="I87" s="3">
        <v>1016</v>
      </c>
      <c r="M87" s="102"/>
      <c r="N87" s="6" t="s">
        <v>30</v>
      </c>
      <c r="O87" s="7">
        <f>D100/D91</f>
        <v>0.36927578639356257</v>
      </c>
      <c r="P87" s="7">
        <f>B100/B91</f>
        <v>0.56189541567362966</v>
      </c>
      <c r="Q87" s="7">
        <f t="shared" ref="Q87:Q88" si="1">H100/H91</f>
        <v>0.60069379336208517</v>
      </c>
      <c r="R87" s="7">
        <f t="shared" ref="R87:R88" si="2">F100/F91</f>
        <v>0.58480349971313828</v>
      </c>
    </row>
    <row r="88" spans="1:18">
      <c r="M88" s="102"/>
      <c r="N88" s="6" t="s">
        <v>26</v>
      </c>
      <c r="O88" s="7">
        <f>D101/D92</f>
        <v>0.59991105840498071</v>
      </c>
      <c r="P88" s="7">
        <f>B101/B92</f>
        <v>0.52064087759815247</v>
      </c>
      <c r="Q88" s="7">
        <f t="shared" si="1"/>
        <v>0.5075190296429235</v>
      </c>
      <c r="R88" s="7">
        <f t="shared" si="2"/>
        <v>0.61468862656393586</v>
      </c>
    </row>
    <row r="89" spans="1:18">
      <c r="B89" s="44" t="s">
        <v>82</v>
      </c>
      <c r="D89" s="44" t="s">
        <v>31</v>
      </c>
      <c r="F89" s="44" t="s">
        <v>33</v>
      </c>
      <c r="H89" s="44" t="s">
        <v>32</v>
      </c>
      <c r="J89" t="s">
        <v>91</v>
      </c>
      <c r="M89" s="102" t="s">
        <v>81</v>
      </c>
      <c r="N89" s="5"/>
      <c r="O89" s="7" t="s">
        <v>31</v>
      </c>
      <c r="P89" s="5" t="s">
        <v>19</v>
      </c>
      <c r="Q89" s="5" t="s">
        <v>32</v>
      </c>
      <c r="R89" s="5" t="s">
        <v>33</v>
      </c>
    </row>
    <row r="90" spans="1:18" ht="14.25">
      <c r="A90" s="41" t="s">
        <v>73</v>
      </c>
      <c r="B90" s="46">
        <f>SUM(B11,B18,B50,B57)</f>
        <v>14061</v>
      </c>
      <c r="C90" s="43"/>
      <c r="D90" s="43">
        <f>SUM(D11,D18,D50,D57)</f>
        <v>13581</v>
      </c>
      <c r="E90" s="43"/>
      <c r="F90" s="46">
        <f>SUM(F11,F18,F50,F57)</f>
        <v>56182</v>
      </c>
      <c r="G90" s="46"/>
      <c r="H90" s="46">
        <f>SUM(H11,H18,H50,H57)</f>
        <v>64316</v>
      </c>
      <c r="I90" s="43"/>
      <c r="J90" s="96">
        <v>153994</v>
      </c>
      <c r="M90" s="102"/>
      <c r="N90" s="6" t="s">
        <v>25</v>
      </c>
      <c r="O90" s="7">
        <f>D102/D93</f>
        <v>0.85769794064022475</v>
      </c>
      <c r="P90" s="7">
        <f>B102/B93</f>
        <v>0.8117361738551524</v>
      </c>
      <c r="Q90" s="7">
        <f>H102/H93</f>
        <v>0.81372431842067305</v>
      </c>
      <c r="R90" s="7">
        <f>F102/F93</f>
        <v>0.83491972123429892</v>
      </c>
    </row>
    <row r="91" spans="1:18">
      <c r="A91" s="47" t="s">
        <v>87</v>
      </c>
      <c r="B91" s="48">
        <f>SUM(B11,B18)</f>
        <v>7133</v>
      </c>
      <c r="C91" s="49"/>
      <c r="D91" s="61">
        <f>SUM(D11,D18)</f>
        <v>6835</v>
      </c>
      <c r="E91" s="49"/>
      <c r="F91" s="48">
        <f>SUM(F11,F18)</f>
        <v>27888</v>
      </c>
      <c r="G91" s="48"/>
      <c r="H91" s="48">
        <f>SUM(H11,H18)</f>
        <v>31998</v>
      </c>
      <c r="M91" s="102"/>
      <c r="N91" s="6" t="s">
        <v>30</v>
      </c>
      <c r="O91" s="7">
        <f>D103/D94</f>
        <v>0.94433422803127554</v>
      </c>
      <c r="P91" s="7">
        <f t="shared" ref="P91:P92" si="3">B103/B94</f>
        <v>0.79741834303465331</v>
      </c>
      <c r="Q91" s="7">
        <f t="shared" ref="Q91:Q92" si="4">H103/H94</f>
        <v>0.88171899842573953</v>
      </c>
      <c r="R91" s="7">
        <f t="shared" ref="R91:R92" si="5">F103/F94</f>
        <v>0.87972280189034258</v>
      </c>
    </row>
    <row r="92" spans="1:18">
      <c r="A92" s="47" t="s">
        <v>26</v>
      </c>
      <c r="B92" s="48">
        <f>SUM(B50,B57)</f>
        <v>6928</v>
      </c>
      <c r="C92" s="49"/>
      <c r="D92" s="61">
        <f>SUM(D50,D57)</f>
        <v>6746</v>
      </c>
      <c r="E92" s="49"/>
      <c r="F92" s="48">
        <f>SUM(F50,F57)</f>
        <v>28294</v>
      </c>
      <c r="G92" s="48"/>
      <c r="H92" s="48">
        <f>SUM(H50,H57)</f>
        <v>32318</v>
      </c>
      <c r="M92" s="102"/>
      <c r="N92" s="6" t="s">
        <v>26</v>
      </c>
      <c r="O92" s="7">
        <f>D104/D95</f>
        <v>0.76671364666952635</v>
      </c>
      <c r="P92" s="7">
        <f t="shared" si="3"/>
        <v>0.82759772803207488</v>
      </c>
      <c r="Q92" s="7">
        <f t="shared" si="4"/>
        <v>0.73820418246981456</v>
      </c>
      <c r="R92" s="7">
        <f t="shared" si="5"/>
        <v>0.78523777265953121</v>
      </c>
    </row>
    <row r="93" spans="1:18" ht="14.25">
      <c r="A93" s="41" t="s">
        <v>74</v>
      </c>
      <c r="B93" s="46">
        <f>SUM(B25,B32,B64,B71)</f>
        <v>63087</v>
      </c>
      <c r="C93" s="43"/>
      <c r="D93" s="43">
        <f>SUM(D25,D32,D64,D71)</f>
        <v>66914</v>
      </c>
      <c r="E93" s="43"/>
      <c r="F93" s="46">
        <f>SUM(F25,F32,F64,F71)</f>
        <v>389144</v>
      </c>
      <c r="G93" s="46"/>
      <c r="H93" s="46">
        <f>SUM(H25,H32,H64,H71)</f>
        <v>242635</v>
      </c>
      <c r="I93" s="43"/>
      <c r="J93" s="97">
        <v>792817</v>
      </c>
      <c r="M93" s="102" t="s">
        <v>79</v>
      </c>
      <c r="N93" s="5"/>
      <c r="O93" s="7" t="s">
        <v>31</v>
      </c>
      <c r="P93" s="5" t="s">
        <v>19</v>
      </c>
      <c r="Q93" s="5" t="s">
        <v>32</v>
      </c>
      <c r="R93" s="5" t="s">
        <v>33</v>
      </c>
    </row>
    <row r="94" spans="1:18">
      <c r="A94" s="47" t="s">
        <v>87</v>
      </c>
      <c r="B94" s="48">
        <f>SUM(B25,B32)</f>
        <v>33157</v>
      </c>
      <c r="C94" s="49"/>
      <c r="D94" s="61">
        <f>SUM(D25,D32)</f>
        <v>34276</v>
      </c>
      <c r="E94" s="49"/>
      <c r="F94" s="48">
        <f>SUM(F25,F32)</f>
        <v>204619</v>
      </c>
      <c r="G94" s="48"/>
      <c r="H94" s="48">
        <f>SUM(H25,H32)</f>
        <v>127679</v>
      </c>
      <c r="M94" s="102"/>
      <c r="N94" s="6" t="s">
        <v>25</v>
      </c>
      <c r="O94" s="7">
        <f>D105/D96</f>
        <v>0.7946207838996211</v>
      </c>
      <c r="P94" s="7">
        <f>B105/B96</f>
        <v>0.76249546326541195</v>
      </c>
      <c r="Q94" s="7">
        <f>H105/H96</f>
        <v>0.75927753941182796</v>
      </c>
      <c r="R94" s="7">
        <f>F105/F96</f>
        <v>0.80526400883846894</v>
      </c>
    </row>
    <row r="95" spans="1:18">
      <c r="A95" s="47" t="s">
        <v>26</v>
      </c>
      <c r="B95" s="48">
        <f>SUM(B64,B71)</f>
        <v>29930</v>
      </c>
      <c r="C95" s="49"/>
      <c r="D95" s="61">
        <f>SUM(D64,D71)</f>
        <v>32638</v>
      </c>
      <c r="E95" s="49"/>
      <c r="F95" s="48">
        <f>SUM(F64,F71)</f>
        <v>184525</v>
      </c>
      <c r="G95" s="48"/>
      <c r="H95" s="48">
        <f>SUM(H64,H71)</f>
        <v>114956</v>
      </c>
      <c r="M95" s="102"/>
      <c r="N95" s="6" t="s">
        <v>30</v>
      </c>
      <c r="O95" s="7">
        <f>D106/D97</f>
        <v>0.84872661818004913</v>
      </c>
      <c r="P95" s="7">
        <f t="shared" ref="P95:P96" si="6">B106/B97</f>
        <v>0.75572102258624974</v>
      </c>
      <c r="Q95" s="7">
        <f t="shared" ref="Q95:Q96" si="7">H106/H97</f>
        <v>0.82540378388872537</v>
      </c>
      <c r="R95" s="7">
        <f t="shared" ref="R95:R96" si="8">F106/F97</f>
        <v>0.84434877229502769</v>
      </c>
    </row>
    <row r="96" spans="1:18" ht="14.25">
      <c r="A96" s="41" t="s">
        <v>84</v>
      </c>
      <c r="B96" s="46">
        <f>SUM(B90,B93)</f>
        <v>77148</v>
      </c>
      <c r="C96" s="43"/>
      <c r="D96" s="43">
        <f>SUM(D90,D93)</f>
        <v>80495</v>
      </c>
      <c r="E96" s="43"/>
      <c r="F96" s="43">
        <f>SUM(F90,F93)</f>
        <v>445326</v>
      </c>
      <c r="G96" s="43"/>
      <c r="H96" s="43">
        <f>SUM(H90,H93)</f>
        <v>306951</v>
      </c>
      <c r="I96" s="43"/>
      <c r="J96" s="101">
        <f>SUM(J90,J93)</f>
        <v>946811</v>
      </c>
      <c r="M96" s="102"/>
      <c r="N96" s="6" t="s">
        <v>26</v>
      </c>
      <c r="O96" s="7">
        <f>D107/D98</f>
        <v>0.73814239284988825</v>
      </c>
      <c r="P96" s="7">
        <f t="shared" si="6"/>
        <v>0.76990069998372135</v>
      </c>
      <c r="Q96" s="7">
        <f t="shared" si="7"/>
        <v>0.68758232953542375</v>
      </c>
      <c r="R96" s="7">
        <f t="shared" si="8"/>
        <v>0.76256349292121473</v>
      </c>
    </row>
    <row r="97" spans="1:18">
      <c r="A97" s="47" t="s">
        <v>87</v>
      </c>
      <c r="B97" s="48">
        <f>SUM(B91,B94)</f>
        <v>40290</v>
      </c>
      <c r="C97" s="49"/>
      <c r="D97" s="61">
        <f>SUM(D91,D94)</f>
        <v>41111</v>
      </c>
      <c r="E97" s="49"/>
      <c r="F97" s="48">
        <f>SUM(F91,F94)</f>
        <v>232507</v>
      </c>
      <c r="G97" s="48"/>
      <c r="H97" s="48">
        <f>SUM(H91,H94)</f>
        <v>159677</v>
      </c>
    </row>
    <row r="98" spans="1:18">
      <c r="A98" s="47" t="s">
        <v>26</v>
      </c>
      <c r="B98" s="48">
        <f>SUM(B92,B95)</f>
        <v>36858</v>
      </c>
      <c r="C98" s="49"/>
      <c r="D98" s="61">
        <f>SUM(D92,D95)</f>
        <v>39384</v>
      </c>
      <c r="E98" s="49"/>
      <c r="F98" s="48">
        <f>SUM(F92,F95)</f>
        <v>212819</v>
      </c>
      <c r="G98" s="48"/>
      <c r="H98" s="48">
        <f>SUM(H92,H95)</f>
        <v>147274</v>
      </c>
      <c r="N98" s="5"/>
      <c r="O98" s="5" t="s">
        <v>27</v>
      </c>
      <c r="P98" s="5" t="s">
        <v>28</v>
      </c>
      <c r="Q98" s="5" t="s">
        <v>29</v>
      </c>
    </row>
    <row r="99" spans="1:18" ht="14.25">
      <c r="A99" s="41" t="s">
        <v>75</v>
      </c>
      <c r="B99" s="46">
        <f>SUM(B15,B22,B54,B61)</f>
        <v>7615</v>
      </c>
      <c r="C99" s="43"/>
      <c r="D99" s="43">
        <f>SUM(D15,D22,D54,D61)</f>
        <v>6571</v>
      </c>
      <c r="E99" s="43"/>
      <c r="F99" s="43">
        <f>SUM(F15,F22,F54,F61)</f>
        <v>33701</v>
      </c>
      <c r="G99" s="43"/>
      <c r="H99" s="43">
        <f>SUM(H15,H22,H54,H61)</f>
        <v>35623</v>
      </c>
      <c r="I99" s="43"/>
      <c r="J99" s="98">
        <v>87618</v>
      </c>
      <c r="N99" s="6" t="s">
        <v>20</v>
      </c>
      <c r="O99" s="15">
        <f>SUM(O100,O101)</f>
        <v>80495</v>
      </c>
      <c r="P99" s="15">
        <f>SUM(P100,P101)</f>
        <v>63963</v>
      </c>
      <c r="Q99" s="20">
        <f t="shared" ref="Q99:Q110" si="9">P99/O99</f>
        <v>0.7946207838996211</v>
      </c>
    </row>
    <row r="100" spans="1:18">
      <c r="A100" s="47" t="s">
        <v>87</v>
      </c>
      <c r="B100" s="50">
        <f>SUM(B15,B22)</f>
        <v>4008</v>
      </c>
      <c r="C100" s="49"/>
      <c r="D100" s="61">
        <f>SUM(D15,D22)</f>
        <v>2524</v>
      </c>
      <c r="E100" s="49"/>
      <c r="F100" s="48">
        <f>SUM(F15,F22)</f>
        <v>16309</v>
      </c>
      <c r="G100" s="49"/>
      <c r="H100" s="48">
        <f>SUM(H15,H22)</f>
        <v>19221</v>
      </c>
      <c r="M100" s="45"/>
      <c r="N100" s="6" t="s">
        <v>30</v>
      </c>
      <c r="O100" s="13">
        <f>SUM(D11,D18,D25,D32)</f>
        <v>41111</v>
      </c>
      <c r="P100" s="13">
        <f>SUM(D15,D22,D29,D36)</f>
        <v>34892</v>
      </c>
      <c r="Q100" s="20">
        <f t="shared" si="9"/>
        <v>0.84872661818004913</v>
      </c>
    </row>
    <row r="101" spans="1:18">
      <c r="A101" s="47" t="s">
        <v>26</v>
      </c>
      <c r="B101" s="50">
        <f>SUM(B54,B61)</f>
        <v>3607</v>
      </c>
      <c r="C101" s="49"/>
      <c r="D101" s="61">
        <f>SUM(D54,D61)</f>
        <v>4047</v>
      </c>
      <c r="E101" s="49"/>
      <c r="F101" s="48">
        <f>SUM(F54,F61)</f>
        <v>17392</v>
      </c>
      <c r="G101" s="49"/>
      <c r="H101" s="48">
        <f>SUM(H54,H61)</f>
        <v>16402</v>
      </c>
      <c r="N101" s="6" t="s">
        <v>26</v>
      </c>
      <c r="O101" s="13">
        <f>SUM(D50,D57,D64,D71)</f>
        <v>39384</v>
      </c>
      <c r="P101" s="13">
        <f>SUM(D54,D61,D68,D75)</f>
        <v>29071</v>
      </c>
      <c r="Q101" s="20">
        <f t="shared" si="9"/>
        <v>0.73814239284988825</v>
      </c>
    </row>
    <row r="102" spans="1:18" ht="14.25">
      <c r="A102" s="41" t="s">
        <v>76</v>
      </c>
      <c r="B102" s="43">
        <f>SUM(B29,B36,B68,B75)</f>
        <v>51210</v>
      </c>
      <c r="C102" s="43"/>
      <c r="D102" s="43">
        <f>SUM(D29,D36,D68,D75)</f>
        <v>57392</v>
      </c>
      <c r="E102" s="43"/>
      <c r="F102" s="43">
        <f>SUM(F29,F36,F68,F75)</f>
        <v>324904</v>
      </c>
      <c r="G102" s="43"/>
      <c r="H102" s="43">
        <f>SUM(H29,H36,H68,H75)</f>
        <v>197438</v>
      </c>
      <c r="I102" s="43"/>
      <c r="J102" s="99">
        <v>657230</v>
      </c>
      <c r="N102" s="18" t="s">
        <v>19</v>
      </c>
      <c r="O102" s="15">
        <f>SUM(O103,O104)</f>
        <v>77148</v>
      </c>
      <c r="P102" s="15">
        <f>SUM(P103,P104)</f>
        <v>58825</v>
      </c>
      <c r="Q102" s="20">
        <f t="shared" si="9"/>
        <v>0.76249546326541195</v>
      </c>
    </row>
    <row r="103" spans="1:18">
      <c r="A103" s="47" t="s">
        <v>87</v>
      </c>
      <c r="B103" s="50">
        <f>SUM(B29,B36)</f>
        <v>26440</v>
      </c>
      <c r="C103" s="49"/>
      <c r="D103" s="61">
        <f>SUM(D29,D36)</f>
        <v>32368</v>
      </c>
      <c r="E103" s="49"/>
      <c r="F103" s="48">
        <f>SUM(F29,F36)</f>
        <v>180008</v>
      </c>
      <c r="G103" s="49"/>
      <c r="H103" s="48">
        <f>SUM(H29,H36)</f>
        <v>112577</v>
      </c>
      <c r="N103" s="6" t="s">
        <v>30</v>
      </c>
      <c r="O103" s="13">
        <f>SUM(B11,B18,B25,B32)</f>
        <v>40290</v>
      </c>
      <c r="P103" s="19">
        <f>SUM(B15,B22,B29,B36)</f>
        <v>30448</v>
      </c>
      <c r="Q103" s="20">
        <f t="shared" si="9"/>
        <v>0.75572102258624974</v>
      </c>
    </row>
    <row r="104" spans="1:18">
      <c r="A104" s="47" t="s">
        <v>26</v>
      </c>
      <c r="B104" s="50">
        <f>SUM(B68,B75)</f>
        <v>24770</v>
      </c>
      <c r="C104" s="49"/>
      <c r="D104" s="61">
        <f>SUM(D68,D75)</f>
        <v>25024</v>
      </c>
      <c r="E104" s="49"/>
      <c r="F104" s="48">
        <f>SUM(F68,F75)</f>
        <v>144896</v>
      </c>
      <c r="G104" s="49"/>
      <c r="H104" s="48">
        <f>SUM(H68,H75)</f>
        <v>84861</v>
      </c>
      <c r="N104" s="6" t="s">
        <v>26</v>
      </c>
      <c r="O104" s="13">
        <f>SUM(B50,B57,B64,B71)</f>
        <v>36858</v>
      </c>
      <c r="P104" s="13">
        <f>SUM(B54,B61,B68,B75)</f>
        <v>28377</v>
      </c>
      <c r="Q104" s="20">
        <f t="shared" si="9"/>
        <v>0.76990069998372135</v>
      </c>
    </row>
    <row r="105" spans="1:18" ht="25.5">
      <c r="A105" s="41" t="s">
        <v>85</v>
      </c>
      <c r="B105" s="43">
        <f>SUM(B99,B102)</f>
        <v>58825</v>
      </c>
      <c r="C105" s="43"/>
      <c r="D105" s="43">
        <f>SUM(D99,D102)</f>
        <v>63963</v>
      </c>
      <c r="E105" s="43"/>
      <c r="F105" s="43">
        <f>SUM(F99,F102)</f>
        <v>358605</v>
      </c>
      <c r="G105" s="43"/>
      <c r="H105" s="43">
        <f>SUM(H99,H102)</f>
        <v>233061</v>
      </c>
      <c r="I105" s="43"/>
      <c r="J105" s="78">
        <f>SUM(J99,J102)</f>
        <v>744848</v>
      </c>
      <c r="N105" s="6" t="s">
        <v>23</v>
      </c>
      <c r="O105" s="11">
        <f>SUM(O107,O106)</f>
        <v>306951</v>
      </c>
      <c r="P105" s="13">
        <f>SUM(P106,P107)</f>
        <v>233061</v>
      </c>
      <c r="Q105" s="20">
        <f t="shared" si="9"/>
        <v>0.75927753941182796</v>
      </c>
    </row>
    <row r="106" spans="1:18">
      <c r="A106" s="47" t="s">
        <v>87</v>
      </c>
      <c r="B106" s="50">
        <f>SUM(B100,B103)</f>
        <v>30448</v>
      </c>
      <c r="C106" s="49"/>
      <c r="D106" s="61">
        <f>SUM(D100,D103)</f>
        <v>34892</v>
      </c>
      <c r="E106" s="49"/>
      <c r="F106" s="48">
        <f>SUM(F100,F103)</f>
        <v>196317</v>
      </c>
      <c r="G106" s="49"/>
      <c r="H106" s="48">
        <f>SUM(H100,H103)</f>
        <v>131798</v>
      </c>
      <c r="M106" s="102" t="s">
        <v>79</v>
      </c>
      <c r="N106" s="18" t="s">
        <v>30</v>
      </c>
      <c r="O106" s="19">
        <f>SUM(H11,H18,H25,H32)</f>
        <v>159677</v>
      </c>
      <c r="P106" s="19">
        <f>SUM(H15,H22,H29,H36)</f>
        <v>131798</v>
      </c>
      <c r="Q106" s="20">
        <f t="shared" si="9"/>
        <v>0.82540378388872537</v>
      </c>
    </row>
    <row r="107" spans="1:18">
      <c r="A107" s="47" t="s">
        <v>26</v>
      </c>
      <c r="B107" s="50">
        <f>SUM(B101,B104)</f>
        <v>28377</v>
      </c>
      <c r="C107" s="49"/>
      <c r="D107" s="61">
        <f>SUM(D101,D104)</f>
        <v>29071</v>
      </c>
      <c r="E107" s="49"/>
      <c r="F107" s="48">
        <f>SUM(F101,F104)</f>
        <v>162288</v>
      </c>
      <c r="G107" s="49"/>
      <c r="H107" s="48">
        <f>SUM(H101,H104)</f>
        <v>101263</v>
      </c>
      <c r="M107" s="102"/>
      <c r="N107" s="6" t="s">
        <v>26</v>
      </c>
      <c r="O107" s="13">
        <f>SUM(H50,H57,H64,H71)</f>
        <v>147274</v>
      </c>
      <c r="P107" s="13">
        <f>SUM(H54,H61,H68,H75)</f>
        <v>101263</v>
      </c>
      <c r="Q107" s="20">
        <f t="shared" si="9"/>
        <v>0.68758232953542375</v>
      </c>
    </row>
    <row r="108" spans="1:18" ht="12.75" customHeight="1">
      <c r="A108" s="42" t="s">
        <v>77</v>
      </c>
      <c r="B108" s="8">
        <f t="shared" ref="B108:D116" si="10">B99/B90</f>
        <v>0.54156887845814661</v>
      </c>
      <c r="C108" s="8"/>
      <c r="D108" s="8">
        <f t="shared" si="10"/>
        <v>0.48383771445401663</v>
      </c>
      <c r="E108" s="8"/>
      <c r="F108" s="8">
        <f t="shared" ref="F108:F116" si="11">F99/F90</f>
        <v>0.59985404577978707</v>
      </c>
      <c r="G108" s="8"/>
      <c r="H108" s="8">
        <f t="shared" ref="H108:J116" si="12">H99/H90</f>
        <v>0.55387461906835</v>
      </c>
      <c r="I108" s="8"/>
      <c r="J108" s="8">
        <f t="shared" si="12"/>
        <v>0.56897021961894623</v>
      </c>
      <c r="M108" s="102"/>
      <c r="N108" s="6" t="s">
        <v>21</v>
      </c>
      <c r="O108" s="13">
        <f>SUM(O109,O110)</f>
        <v>445326</v>
      </c>
      <c r="P108" s="13">
        <f>SUM(P109,P110)</f>
        <v>358605</v>
      </c>
      <c r="Q108" s="20">
        <f t="shared" si="9"/>
        <v>0.80526400883846894</v>
      </c>
    </row>
    <row r="109" spans="1:18" ht="12.75" customHeight="1">
      <c r="A109" s="47" t="s">
        <v>87</v>
      </c>
      <c r="B109" s="51">
        <f t="shared" si="10"/>
        <v>0.56189541567362966</v>
      </c>
      <c r="C109" s="49"/>
      <c r="D109" s="62">
        <f t="shared" si="10"/>
        <v>0.36927578639356257</v>
      </c>
      <c r="E109" s="49"/>
      <c r="F109" s="51">
        <f t="shared" si="11"/>
        <v>0.58480349971313828</v>
      </c>
      <c r="G109" s="49"/>
      <c r="H109" s="51">
        <f t="shared" si="12"/>
        <v>0.60069379336208517</v>
      </c>
      <c r="M109" s="102"/>
      <c r="N109" s="18" t="s">
        <v>30</v>
      </c>
      <c r="O109" s="19">
        <f>SUM(F11,F18,F25,F32)</f>
        <v>232507</v>
      </c>
      <c r="P109" s="19">
        <f>SUM(F15,F22,F29,F36)</f>
        <v>196317</v>
      </c>
      <c r="Q109" s="20">
        <f t="shared" si="9"/>
        <v>0.84434877229502769</v>
      </c>
    </row>
    <row r="110" spans="1:18" ht="12.75" customHeight="1">
      <c r="A110" s="47" t="s">
        <v>26</v>
      </c>
      <c r="B110" s="51">
        <f t="shared" si="10"/>
        <v>0.52064087759815247</v>
      </c>
      <c r="C110" s="49"/>
      <c r="D110" s="62">
        <f t="shared" si="10"/>
        <v>0.59991105840498071</v>
      </c>
      <c r="E110" s="49"/>
      <c r="F110" s="51">
        <f t="shared" si="11"/>
        <v>0.61468862656393586</v>
      </c>
      <c r="G110" s="49"/>
      <c r="H110" s="51">
        <f t="shared" si="12"/>
        <v>0.5075190296429235</v>
      </c>
      <c r="M110" s="102"/>
      <c r="N110" s="6" t="s">
        <v>24</v>
      </c>
      <c r="O110" s="13">
        <f>SUM(F50,F57,F64,F71)</f>
        <v>212819</v>
      </c>
      <c r="P110" s="13">
        <f>SUM(F54,F61,F68,F75)</f>
        <v>162288</v>
      </c>
      <c r="Q110" s="20">
        <f t="shared" si="9"/>
        <v>0.76256349292121473</v>
      </c>
    </row>
    <row r="111" spans="1:18" ht="14.25" customHeight="1">
      <c r="A111" s="42" t="s">
        <v>78</v>
      </c>
      <c r="B111" s="8">
        <f t="shared" si="10"/>
        <v>0.8117361738551524</v>
      </c>
      <c r="C111" s="8"/>
      <c r="D111" s="8">
        <f t="shared" si="10"/>
        <v>0.85769794064022475</v>
      </c>
      <c r="E111" s="8"/>
      <c r="F111" s="8">
        <f t="shared" si="11"/>
        <v>0.83491972123429892</v>
      </c>
      <c r="G111" s="8"/>
      <c r="H111" s="8">
        <f t="shared" si="12"/>
        <v>0.81372431842067305</v>
      </c>
      <c r="I111" s="8"/>
      <c r="J111" s="8">
        <f t="shared" si="12"/>
        <v>0.82898071055489475</v>
      </c>
      <c r="M111" s="102"/>
    </row>
    <row r="112" spans="1:18" ht="14.25" customHeight="1">
      <c r="A112" s="47" t="s">
        <v>87</v>
      </c>
      <c r="B112" s="51">
        <f t="shared" si="10"/>
        <v>0.79741834303465331</v>
      </c>
      <c r="C112" s="49"/>
      <c r="D112" s="62">
        <f t="shared" si="10"/>
        <v>0.94433422803127554</v>
      </c>
      <c r="E112" s="49"/>
      <c r="F112" s="51">
        <f t="shared" si="11"/>
        <v>0.87972280189034258</v>
      </c>
      <c r="G112" s="49"/>
      <c r="H112" s="51">
        <f t="shared" si="12"/>
        <v>0.88171899842573953</v>
      </c>
      <c r="N112" s="5"/>
      <c r="O112" s="5" t="s">
        <v>31</v>
      </c>
      <c r="P112" s="5" t="s">
        <v>19</v>
      </c>
      <c r="Q112" s="5" t="s">
        <v>32</v>
      </c>
      <c r="R112" s="7" t="s">
        <v>33</v>
      </c>
    </row>
    <row r="113" spans="1:18" ht="14.25" customHeight="1">
      <c r="A113" s="47" t="s">
        <v>26</v>
      </c>
      <c r="B113" s="51">
        <f t="shared" si="10"/>
        <v>0.82759772803207488</v>
      </c>
      <c r="C113" s="49"/>
      <c r="D113" s="62">
        <f t="shared" si="10"/>
        <v>0.76671364666952635</v>
      </c>
      <c r="E113" s="49"/>
      <c r="F113" s="51">
        <f t="shared" si="11"/>
        <v>0.78523777265953121</v>
      </c>
      <c r="G113" s="49"/>
      <c r="H113" s="51">
        <f t="shared" si="12"/>
        <v>0.73820418246981456</v>
      </c>
      <c r="N113" s="18" t="s">
        <v>25</v>
      </c>
      <c r="O113" s="63">
        <f>Q99</f>
        <v>0.7946207838996211</v>
      </c>
      <c r="P113" s="20">
        <f>Q102</f>
        <v>0.76249546326541195</v>
      </c>
      <c r="Q113" s="20">
        <f>Q105</f>
        <v>0.75927753941182796</v>
      </c>
      <c r="R113" s="20">
        <f>Q108</f>
        <v>0.80526400883846894</v>
      </c>
    </row>
    <row r="114" spans="1:18" ht="15" customHeight="1">
      <c r="A114" s="42" t="s">
        <v>86</v>
      </c>
      <c r="B114" s="8">
        <f t="shared" si="10"/>
        <v>0.76249546326541195</v>
      </c>
      <c r="D114" s="8">
        <f t="shared" si="10"/>
        <v>0.7946207838996211</v>
      </c>
      <c r="F114" s="8">
        <f t="shared" si="11"/>
        <v>0.80526400883846894</v>
      </c>
      <c r="H114" s="8">
        <f t="shared" si="12"/>
        <v>0.75927753941182796</v>
      </c>
      <c r="J114" s="80">
        <f t="shared" si="12"/>
        <v>0.78669132487898852</v>
      </c>
      <c r="N114" s="6" t="s">
        <v>30</v>
      </c>
      <c r="O114" s="63">
        <f t="shared" ref="O114:O115" si="13">Q100</f>
        <v>0.84872661818004913</v>
      </c>
      <c r="P114" s="7">
        <f>Q103</f>
        <v>0.75572102258624974</v>
      </c>
      <c r="Q114" s="7">
        <f>Q106</f>
        <v>0.82540378388872537</v>
      </c>
      <c r="R114" s="20">
        <f t="shared" ref="R114:R115" si="14">Q109</f>
        <v>0.84434877229502769</v>
      </c>
    </row>
    <row r="115" spans="1:18">
      <c r="A115" s="47" t="s">
        <v>87</v>
      </c>
      <c r="B115" s="51">
        <f t="shared" si="10"/>
        <v>0.75572102258624974</v>
      </c>
      <c r="C115" s="49"/>
      <c r="D115" s="62">
        <f t="shared" si="10"/>
        <v>0.84872661818004913</v>
      </c>
      <c r="E115" s="49"/>
      <c r="F115" s="51">
        <f t="shared" si="11"/>
        <v>0.84434877229502769</v>
      </c>
      <c r="G115" s="49"/>
      <c r="H115" s="51">
        <f t="shared" si="12"/>
        <v>0.82540378388872537</v>
      </c>
      <c r="N115" s="6" t="s">
        <v>26</v>
      </c>
      <c r="O115" s="63">
        <f t="shared" si="13"/>
        <v>0.73814239284988825</v>
      </c>
      <c r="P115" s="7">
        <f>Q104</f>
        <v>0.76990069998372135</v>
      </c>
      <c r="Q115" s="7">
        <f>Q107</f>
        <v>0.68758232953542375</v>
      </c>
      <c r="R115" s="20">
        <f t="shared" si="14"/>
        <v>0.76256349292121473</v>
      </c>
    </row>
    <row r="116" spans="1:18">
      <c r="A116" s="47" t="s">
        <v>26</v>
      </c>
      <c r="B116" s="51">
        <f t="shared" si="10"/>
        <v>0.76990069998372135</v>
      </c>
      <c r="C116" s="49"/>
      <c r="D116" s="62">
        <f t="shared" si="10"/>
        <v>0.73814239284988825</v>
      </c>
      <c r="E116" s="49"/>
      <c r="F116" s="51">
        <f t="shared" si="11"/>
        <v>0.76256349292121473</v>
      </c>
      <c r="G116" s="49"/>
      <c r="H116" s="51">
        <f t="shared" si="12"/>
        <v>0.68758232953542375</v>
      </c>
      <c r="N116" s="17"/>
      <c r="O116" s="17"/>
      <c r="P116" s="17"/>
      <c r="Q116" s="17"/>
    </row>
  </sheetData>
  <mergeCells count="20">
    <mergeCell ref="N33:S33"/>
    <mergeCell ref="A1:B1"/>
    <mergeCell ref="F1:M3"/>
    <mergeCell ref="A2:B2"/>
    <mergeCell ref="B3:B4"/>
    <mergeCell ref="B5:B6"/>
    <mergeCell ref="N6:Q6"/>
    <mergeCell ref="B7:C7"/>
    <mergeCell ref="D7:E7"/>
    <mergeCell ref="F7:G7"/>
    <mergeCell ref="H7:I7"/>
    <mergeCell ref="N27:Q27"/>
    <mergeCell ref="M93:M96"/>
    <mergeCell ref="M106:M111"/>
    <mergeCell ref="N34:S34"/>
    <mergeCell ref="U34:V34"/>
    <mergeCell ref="N57:S57"/>
    <mergeCell ref="N58:S58"/>
    <mergeCell ref="M85:M88"/>
    <mergeCell ref="M89:M92"/>
  </mergeCells>
  <conditionalFormatting sqref="Q29">
    <cfRule type="cellIs" dxfId="4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E39E-C250-40AD-9008-A9E798D63ECC}">
  <dimension ref="A1:V116"/>
  <sheetViews>
    <sheetView topLeftCell="A78" zoomScale="92" zoomScaleNormal="92" workbookViewId="0">
      <selection activeCell="J90" sqref="J90"/>
    </sheetView>
  </sheetViews>
  <sheetFormatPr defaultRowHeight="12.75"/>
  <cols>
    <col min="1" max="1" width="42.140625" customWidth="1"/>
    <col min="2" max="2" width="11.28515625" bestFit="1" customWidth="1"/>
    <col min="4" max="4" width="11" bestFit="1" customWidth="1"/>
    <col min="5" max="5" width="9.28515625" bestFit="1" customWidth="1"/>
    <col min="6" max="6" width="12.28515625" bestFit="1" customWidth="1"/>
    <col min="8" max="8" width="12.28515625" bestFit="1" customWidth="1"/>
    <col min="10" max="10" width="12.28515625" customWidth="1"/>
    <col min="14" max="14" width="15.140625" customWidth="1"/>
    <col min="15" max="15" width="16.7109375" customWidth="1"/>
    <col min="16" max="16" width="13.28515625" customWidth="1"/>
    <col min="17" max="17" width="13.140625" customWidth="1"/>
    <col min="18" max="18" width="12.28515625" customWidth="1"/>
    <col min="21" max="21" width="10.28515625" customWidth="1"/>
  </cols>
  <sheetData>
    <row r="1" spans="1:17">
      <c r="A1" s="103" t="s">
        <v>0</v>
      </c>
      <c r="B1" s="103"/>
      <c r="C1" s="1"/>
      <c r="D1" s="1"/>
      <c r="F1" s="114" t="s">
        <v>100</v>
      </c>
      <c r="G1" s="112"/>
      <c r="H1" s="112"/>
      <c r="I1" s="112"/>
      <c r="J1" s="112"/>
      <c r="K1" s="112"/>
      <c r="L1" s="112"/>
      <c r="M1" s="112"/>
    </row>
    <row r="2" spans="1:17">
      <c r="A2" s="103" t="s">
        <v>99</v>
      </c>
      <c r="B2" s="103"/>
      <c r="C2" s="1"/>
      <c r="D2" s="1"/>
      <c r="F2" s="112"/>
      <c r="G2" s="112"/>
      <c r="H2" s="112"/>
      <c r="I2" s="112"/>
      <c r="J2" s="112"/>
      <c r="K2" s="112"/>
      <c r="L2" s="112"/>
      <c r="M2" s="112"/>
    </row>
    <row r="3" spans="1:17">
      <c r="A3" s="1" t="s">
        <v>1</v>
      </c>
      <c r="B3" s="103"/>
      <c r="C3" s="1"/>
      <c r="D3" s="1"/>
      <c r="F3" s="112"/>
      <c r="G3" s="112"/>
      <c r="H3" s="112"/>
      <c r="I3" s="112"/>
      <c r="J3" s="112"/>
      <c r="K3" s="112"/>
      <c r="L3" s="112"/>
      <c r="M3" s="112"/>
    </row>
    <row r="4" spans="1:17">
      <c r="A4" s="1"/>
      <c r="B4" s="103"/>
      <c r="C4" s="1"/>
      <c r="D4" s="1"/>
    </row>
    <row r="5" spans="1:17">
      <c r="A5" s="1" t="s">
        <v>1</v>
      </c>
      <c r="B5" s="103"/>
      <c r="C5" s="1"/>
      <c r="D5" s="1"/>
    </row>
    <row r="6" spans="1:17">
      <c r="A6" s="1"/>
      <c r="B6" s="103"/>
      <c r="C6" s="1"/>
      <c r="D6" s="1"/>
      <c r="N6" s="104" t="s">
        <v>79</v>
      </c>
      <c r="O6" s="104"/>
      <c r="P6" s="104"/>
      <c r="Q6" s="104"/>
    </row>
    <row r="7" spans="1:17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N7" s="5"/>
      <c r="O7" s="5" t="s">
        <v>27</v>
      </c>
      <c r="P7" s="5" t="s">
        <v>28</v>
      </c>
      <c r="Q7" s="5" t="s">
        <v>29</v>
      </c>
    </row>
    <row r="8" spans="1:17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N8" s="6" t="s">
        <v>20</v>
      </c>
      <c r="O8" s="68">
        <f>SUM(O9,O10)</f>
        <v>75833</v>
      </c>
      <c r="P8" s="68">
        <f>SUM(P9,P10)</f>
        <v>59778</v>
      </c>
      <c r="Q8" s="69">
        <f>P8/O8</f>
        <v>0.78828478366937882</v>
      </c>
    </row>
    <row r="9" spans="1:17">
      <c r="A9" s="3" t="s">
        <v>4</v>
      </c>
      <c r="B9" s="11">
        <v>84361</v>
      </c>
      <c r="C9" s="12">
        <v>3654</v>
      </c>
      <c r="D9" s="73">
        <v>83590</v>
      </c>
      <c r="E9" s="73">
        <v>2368</v>
      </c>
      <c r="F9" s="11">
        <v>532239</v>
      </c>
      <c r="G9" s="12">
        <v>3451</v>
      </c>
      <c r="H9" s="11">
        <v>326456</v>
      </c>
      <c r="I9" s="12">
        <v>2172</v>
      </c>
      <c r="N9" s="6" t="s">
        <v>30</v>
      </c>
      <c r="O9" s="5">
        <f>SUM(D11,D18,D25,D32)</f>
        <v>37477</v>
      </c>
      <c r="P9" s="5">
        <f>SUM(D15,D22,D29,D36)</f>
        <v>31986</v>
      </c>
      <c r="Q9" s="20">
        <f>P9/O9</f>
        <v>0.85348346986151502</v>
      </c>
    </row>
    <row r="10" spans="1:17">
      <c r="A10" s="3" t="s">
        <v>5</v>
      </c>
      <c r="B10" s="11">
        <v>41609</v>
      </c>
      <c r="C10" s="12">
        <v>2672</v>
      </c>
      <c r="D10" s="73">
        <v>41004</v>
      </c>
      <c r="E10" s="73">
        <v>1453</v>
      </c>
      <c r="F10" s="11">
        <v>270254</v>
      </c>
      <c r="G10" s="3">
        <v>1688</v>
      </c>
      <c r="H10" s="11">
        <v>167296</v>
      </c>
      <c r="I10" s="3">
        <v>1557</v>
      </c>
      <c r="N10" s="6" t="s">
        <v>26</v>
      </c>
      <c r="O10" s="5">
        <f>SUM(D50,D57,D64,D71)</f>
        <v>38356</v>
      </c>
      <c r="P10" s="5">
        <f>SUM(D54,D61,D68,D75)</f>
        <v>27792</v>
      </c>
      <c r="Q10" s="20">
        <f>P10/O10</f>
        <v>0.7245802482010637</v>
      </c>
    </row>
    <row r="11" spans="1:17" s="17" customFormat="1">
      <c r="A11" s="14" t="s">
        <v>6</v>
      </c>
      <c r="B11" s="15">
        <v>3413</v>
      </c>
      <c r="C11" s="14">
        <v>1736</v>
      </c>
      <c r="D11" s="74">
        <v>2391</v>
      </c>
      <c r="E11" s="74">
        <v>599</v>
      </c>
      <c r="F11" s="11">
        <v>12245</v>
      </c>
      <c r="G11" s="3">
        <v>828</v>
      </c>
      <c r="H11" s="11">
        <v>13209</v>
      </c>
      <c r="I11" s="3">
        <v>1557</v>
      </c>
      <c r="N11" s="18" t="s">
        <v>19</v>
      </c>
      <c r="O11" s="15">
        <f>SUM(O12,O13)</f>
        <v>73471</v>
      </c>
      <c r="P11" s="19">
        <f>SUM(P12,P13)</f>
        <v>52218</v>
      </c>
      <c r="Q11" s="20">
        <f>P11/O11</f>
        <v>0.71072940343809121</v>
      </c>
    </row>
    <row r="12" spans="1:17">
      <c r="A12" s="3" t="s">
        <v>7</v>
      </c>
      <c r="B12" s="10">
        <v>466</v>
      </c>
      <c r="C12" s="3">
        <v>503</v>
      </c>
      <c r="D12" s="73">
        <v>439</v>
      </c>
      <c r="E12" s="73">
        <v>422</v>
      </c>
      <c r="F12" s="11">
        <v>3313</v>
      </c>
      <c r="G12" s="3">
        <v>2480</v>
      </c>
      <c r="H12" s="11">
        <v>6415</v>
      </c>
      <c r="I12" s="12">
        <v>2257</v>
      </c>
      <c r="N12" s="6" t="s">
        <v>30</v>
      </c>
      <c r="O12" s="13">
        <f>SUM(B11,B18,B25,B32)</f>
        <v>37004</v>
      </c>
      <c r="P12" s="13">
        <f>SUM(B15,B22,B29,B36)</f>
        <v>24629</v>
      </c>
      <c r="Q12" s="20">
        <f t="shared" ref="Q12:Q19" si="0">P12/O12</f>
        <v>0.66557669441141498</v>
      </c>
    </row>
    <row r="13" spans="1:17">
      <c r="A13" s="3" t="s">
        <v>8</v>
      </c>
      <c r="B13" s="10">
        <v>0</v>
      </c>
      <c r="C13" s="3">
        <v>249</v>
      </c>
      <c r="D13" s="73">
        <v>0</v>
      </c>
      <c r="E13" s="73">
        <v>249</v>
      </c>
      <c r="F13" s="10">
        <v>0</v>
      </c>
      <c r="G13" s="3">
        <v>249</v>
      </c>
      <c r="H13" s="10">
        <v>0</v>
      </c>
      <c r="I13" s="3">
        <v>249</v>
      </c>
      <c r="N13" s="6" t="s">
        <v>26</v>
      </c>
      <c r="O13" s="13">
        <f>SUM(B50,B57,B64,B71)</f>
        <v>36467</v>
      </c>
      <c r="P13" s="13">
        <f>SUM(B54,B61,B68,B75)</f>
        <v>27589</v>
      </c>
      <c r="Q13" s="20">
        <f t="shared" si="0"/>
        <v>0.75654701510955114</v>
      </c>
    </row>
    <row r="14" spans="1:17" ht="25.5">
      <c r="A14" s="3" t="s">
        <v>9</v>
      </c>
      <c r="B14" s="10">
        <v>466</v>
      </c>
      <c r="C14" s="3">
        <v>503</v>
      </c>
      <c r="D14" s="73">
        <v>439</v>
      </c>
      <c r="E14" s="73">
        <v>422</v>
      </c>
      <c r="F14" s="11">
        <v>3313</v>
      </c>
      <c r="G14" s="3">
        <v>2480</v>
      </c>
      <c r="H14" s="11">
        <v>6415</v>
      </c>
      <c r="I14" s="12">
        <v>2257</v>
      </c>
      <c r="N14" s="6" t="s">
        <v>23</v>
      </c>
      <c r="O14" s="11">
        <f>SUM(O16,O15)</f>
        <v>300362</v>
      </c>
      <c r="P14" s="13">
        <f>SUM(P15,P16)</f>
        <v>219903</v>
      </c>
      <c r="Q14" s="20">
        <f t="shared" si="0"/>
        <v>0.73212656727548753</v>
      </c>
    </row>
    <row r="15" spans="1:17" s="17" customFormat="1">
      <c r="A15" s="14" t="s">
        <v>10</v>
      </c>
      <c r="B15" s="28">
        <v>466</v>
      </c>
      <c r="C15" s="14">
        <v>503</v>
      </c>
      <c r="D15" s="74">
        <v>439</v>
      </c>
      <c r="E15" s="74">
        <v>422</v>
      </c>
      <c r="F15" s="11">
        <v>2873</v>
      </c>
      <c r="G15" s="3">
        <v>2243</v>
      </c>
      <c r="H15" s="11">
        <v>6303</v>
      </c>
      <c r="I15" s="12">
        <v>2282</v>
      </c>
      <c r="N15" s="18" t="s">
        <v>30</v>
      </c>
      <c r="O15" s="19">
        <f>SUM(H11,H18,H25,H32)</f>
        <v>155590</v>
      </c>
      <c r="P15" s="19">
        <f>SUM(H15,H22,H29,H36)</f>
        <v>122948</v>
      </c>
      <c r="Q15" s="20">
        <f t="shared" si="0"/>
        <v>0.79020502602995046</v>
      </c>
    </row>
    <row r="16" spans="1:17">
      <c r="A16" s="3" t="s">
        <v>11</v>
      </c>
      <c r="B16" s="10">
        <v>0</v>
      </c>
      <c r="C16" s="3">
        <v>249</v>
      </c>
      <c r="D16" s="73">
        <v>0</v>
      </c>
      <c r="E16" s="73">
        <v>249</v>
      </c>
      <c r="F16" s="10">
        <v>440</v>
      </c>
      <c r="G16" s="3">
        <v>566</v>
      </c>
      <c r="H16" s="11">
        <v>112</v>
      </c>
      <c r="I16" s="3">
        <v>185</v>
      </c>
      <c r="N16" s="6" t="s">
        <v>26</v>
      </c>
      <c r="O16" s="13">
        <f>SUM(H50,H57,H64,H71)</f>
        <v>144772</v>
      </c>
      <c r="P16" s="13">
        <f>SUM(H54,H61,H68,H75)</f>
        <v>96955</v>
      </c>
      <c r="Q16" s="20">
        <f t="shared" si="0"/>
        <v>0.66970823087337328</v>
      </c>
    </row>
    <row r="17" spans="1:18">
      <c r="A17" s="3" t="s">
        <v>12</v>
      </c>
      <c r="B17" s="11">
        <v>2947</v>
      </c>
      <c r="C17" s="3">
        <v>1750</v>
      </c>
      <c r="D17" s="73">
        <v>1952</v>
      </c>
      <c r="E17" s="73">
        <v>670</v>
      </c>
      <c r="F17" s="11">
        <v>8932</v>
      </c>
      <c r="G17" s="12">
        <v>2790</v>
      </c>
      <c r="H17" s="11">
        <v>6794</v>
      </c>
      <c r="I17" s="12">
        <v>2415</v>
      </c>
      <c r="N17" s="6" t="s">
        <v>21</v>
      </c>
      <c r="O17" s="13">
        <f>SUM(O18,O19)</f>
        <v>440291</v>
      </c>
      <c r="P17" s="13">
        <f>SUM(P18,P19)</f>
        <v>346405</v>
      </c>
      <c r="Q17" s="20">
        <f t="shared" si="0"/>
        <v>0.78676375397180498</v>
      </c>
    </row>
    <row r="18" spans="1:18" s="17" customFormat="1">
      <c r="A18" s="14" t="s">
        <v>13</v>
      </c>
      <c r="B18" s="15">
        <v>3224</v>
      </c>
      <c r="C18" s="14">
        <v>1178</v>
      </c>
      <c r="D18" s="74">
        <v>3125</v>
      </c>
      <c r="E18" s="74">
        <v>476</v>
      </c>
      <c r="F18" s="11">
        <v>15456</v>
      </c>
      <c r="G18" s="3">
        <v>125</v>
      </c>
      <c r="H18" s="11">
        <v>16988</v>
      </c>
      <c r="I18" s="3" t="s">
        <v>22</v>
      </c>
      <c r="N18" s="18" t="s">
        <v>30</v>
      </c>
      <c r="O18" s="19">
        <f>SUM(F11,F18,F25,F32)</f>
        <v>227537</v>
      </c>
      <c r="P18" s="19">
        <f>SUM(F15,F22,F29,F36)</f>
        <v>184538</v>
      </c>
      <c r="Q18" s="20">
        <f t="shared" si="0"/>
        <v>0.81102414112869559</v>
      </c>
    </row>
    <row r="19" spans="1:18">
      <c r="A19" s="3" t="s">
        <v>7</v>
      </c>
      <c r="B19" s="11">
        <v>557</v>
      </c>
      <c r="C19" s="3">
        <v>475</v>
      </c>
      <c r="D19" s="73">
        <v>1976</v>
      </c>
      <c r="E19" s="73">
        <v>559</v>
      </c>
      <c r="F19" s="11">
        <v>11627</v>
      </c>
      <c r="G19" s="3">
        <v>1104</v>
      </c>
      <c r="H19" s="11">
        <v>13236</v>
      </c>
      <c r="I19" s="3">
        <v>1686</v>
      </c>
      <c r="N19" s="6" t="s">
        <v>24</v>
      </c>
      <c r="O19" s="13">
        <f>SUM(F50,F57,F64,F71)</f>
        <v>212754</v>
      </c>
      <c r="P19" s="13">
        <f>SUM(F54,F61,F68,F75)</f>
        <v>161867</v>
      </c>
      <c r="Q19" s="20">
        <f t="shared" si="0"/>
        <v>0.76081765795237688</v>
      </c>
    </row>
    <row r="20" spans="1:18">
      <c r="A20" s="3" t="s">
        <v>8</v>
      </c>
      <c r="B20" s="10">
        <v>0</v>
      </c>
      <c r="C20" s="3">
        <v>249</v>
      </c>
      <c r="D20" s="73">
        <v>0</v>
      </c>
      <c r="E20" s="73">
        <v>249</v>
      </c>
      <c r="F20" s="10">
        <v>403</v>
      </c>
      <c r="G20" s="3">
        <v>565</v>
      </c>
      <c r="H20" s="10">
        <v>0</v>
      </c>
      <c r="I20" s="3">
        <v>249</v>
      </c>
    </row>
    <row r="21" spans="1:18">
      <c r="A21" s="3" t="s">
        <v>9</v>
      </c>
      <c r="B21" s="11">
        <v>557</v>
      </c>
      <c r="C21" s="3">
        <v>475</v>
      </c>
      <c r="D21" s="73">
        <v>1976</v>
      </c>
      <c r="E21" s="73">
        <v>559</v>
      </c>
      <c r="F21" s="11">
        <v>11224</v>
      </c>
      <c r="G21" s="3">
        <v>1177</v>
      </c>
      <c r="H21" s="11">
        <v>13236</v>
      </c>
      <c r="I21" s="3">
        <v>1686</v>
      </c>
      <c r="N21" s="5"/>
      <c r="O21" s="7" t="s">
        <v>31</v>
      </c>
      <c r="P21" s="5" t="s">
        <v>19</v>
      </c>
      <c r="Q21" s="5" t="s">
        <v>32</v>
      </c>
      <c r="R21" s="5" t="s">
        <v>33</v>
      </c>
    </row>
    <row r="22" spans="1:18" s="17" customFormat="1">
      <c r="A22" s="14" t="s">
        <v>10</v>
      </c>
      <c r="B22" s="15">
        <v>322</v>
      </c>
      <c r="C22" s="14">
        <v>319</v>
      </c>
      <c r="D22" s="74">
        <v>1783</v>
      </c>
      <c r="E22" s="74">
        <v>534</v>
      </c>
      <c r="F22" s="11">
        <v>9372</v>
      </c>
      <c r="G22" s="12">
        <v>1325</v>
      </c>
      <c r="H22" s="11">
        <v>11987</v>
      </c>
      <c r="I22" s="3">
        <v>1820</v>
      </c>
      <c r="N22" s="18" t="s">
        <v>25</v>
      </c>
      <c r="O22" s="20">
        <f>Q8</f>
        <v>0.78828478366937882</v>
      </c>
      <c r="P22" s="20">
        <f>Q11</f>
        <v>0.71072940343809121</v>
      </c>
      <c r="Q22" s="20">
        <f>Q14</f>
        <v>0.73212656727548753</v>
      </c>
      <c r="R22" s="20">
        <f>Q17</f>
        <v>0.78676375397180498</v>
      </c>
    </row>
    <row r="23" spans="1:18">
      <c r="A23" s="3" t="s">
        <v>11</v>
      </c>
      <c r="B23" s="10">
        <v>235</v>
      </c>
      <c r="C23" s="3">
        <v>347</v>
      </c>
      <c r="D23" s="73">
        <v>193</v>
      </c>
      <c r="E23" s="73">
        <v>181</v>
      </c>
      <c r="F23" s="11">
        <v>1852</v>
      </c>
      <c r="G23" s="3">
        <v>1071</v>
      </c>
      <c r="H23" s="10">
        <v>1249</v>
      </c>
      <c r="I23" s="3">
        <v>1117</v>
      </c>
      <c r="N23" s="6" t="s">
        <v>30</v>
      </c>
      <c r="O23" s="7">
        <f>Q9</f>
        <v>0.85348346986151502</v>
      </c>
      <c r="P23" s="7">
        <f>Q12</f>
        <v>0.66557669441141498</v>
      </c>
      <c r="Q23" s="7">
        <f>Q15</f>
        <v>0.79020502602995046</v>
      </c>
      <c r="R23" s="7">
        <f>Q18</f>
        <v>0.81102414112869559</v>
      </c>
    </row>
    <row r="24" spans="1:18">
      <c r="A24" s="3" t="s">
        <v>12</v>
      </c>
      <c r="B24" s="11">
        <v>2667</v>
      </c>
      <c r="C24" s="3">
        <v>1179</v>
      </c>
      <c r="D24" s="73">
        <v>1149</v>
      </c>
      <c r="E24" s="73">
        <v>570</v>
      </c>
      <c r="F24" s="11">
        <v>3829</v>
      </c>
      <c r="G24" s="3">
        <v>1104</v>
      </c>
      <c r="H24" s="11">
        <v>3752</v>
      </c>
      <c r="I24" s="3">
        <v>1686</v>
      </c>
      <c r="N24" s="6" t="s">
        <v>26</v>
      </c>
      <c r="O24" s="7">
        <f>Q10</f>
        <v>0.7245802482010637</v>
      </c>
      <c r="P24" s="7">
        <f>Q13</f>
        <v>0.75654701510955114</v>
      </c>
      <c r="Q24" s="7">
        <f>Q16</f>
        <v>0.66970823087337328</v>
      </c>
      <c r="R24" s="7">
        <f>Q19</f>
        <v>0.76081765795237688</v>
      </c>
    </row>
    <row r="25" spans="1:18" s="17" customFormat="1">
      <c r="A25" s="14" t="s">
        <v>14</v>
      </c>
      <c r="B25" s="15">
        <v>24685</v>
      </c>
      <c r="C25" s="14">
        <v>2150</v>
      </c>
      <c r="D25" s="74">
        <v>28167</v>
      </c>
      <c r="E25" s="74">
        <v>1335</v>
      </c>
      <c r="F25" s="11">
        <v>161062</v>
      </c>
      <c r="G25" s="3">
        <v>1408</v>
      </c>
      <c r="H25" s="11">
        <v>107836</v>
      </c>
      <c r="I25" s="3" t="s">
        <v>22</v>
      </c>
    </row>
    <row r="26" spans="1:18">
      <c r="A26" s="3" t="s">
        <v>7</v>
      </c>
      <c r="B26" s="11">
        <v>21379</v>
      </c>
      <c r="C26" s="12">
        <v>2393</v>
      </c>
      <c r="D26" s="73">
        <v>27483</v>
      </c>
      <c r="E26" s="73">
        <v>1397</v>
      </c>
      <c r="F26" s="11">
        <v>149803</v>
      </c>
      <c r="G26" s="12">
        <v>2741</v>
      </c>
      <c r="H26" s="11">
        <v>97434</v>
      </c>
      <c r="I26" s="12">
        <v>2705</v>
      </c>
    </row>
    <row r="27" spans="1:18" ht="15.75">
      <c r="A27" s="3" t="s">
        <v>8</v>
      </c>
      <c r="B27" s="10">
        <v>0</v>
      </c>
      <c r="C27" s="3">
        <v>249</v>
      </c>
      <c r="D27" s="73">
        <v>0</v>
      </c>
      <c r="E27" s="73">
        <v>249</v>
      </c>
      <c r="F27" s="10">
        <v>538</v>
      </c>
      <c r="G27" s="3">
        <v>479</v>
      </c>
      <c r="H27" s="10">
        <v>368</v>
      </c>
      <c r="I27" s="3">
        <v>418</v>
      </c>
      <c r="N27" s="110" t="s">
        <v>34</v>
      </c>
      <c r="O27" s="110"/>
      <c r="P27" s="110"/>
      <c r="Q27" s="110"/>
    </row>
    <row r="28" spans="1:18" ht="15.75">
      <c r="A28" s="3" t="s">
        <v>9</v>
      </c>
      <c r="B28" s="11">
        <v>21379</v>
      </c>
      <c r="C28" s="12">
        <v>2393</v>
      </c>
      <c r="D28" s="73">
        <v>27483</v>
      </c>
      <c r="E28" s="73">
        <v>1397</v>
      </c>
      <c r="F28" s="11">
        <v>149265</v>
      </c>
      <c r="G28" s="12">
        <v>2740</v>
      </c>
      <c r="H28" s="11">
        <v>97066</v>
      </c>
      <c r="I28" s="12">
        <v>2740</v>
      </c>
      <c r="N28" s="29" t="s">
        <v>2</v>
      </c>
      <c r="O28" s="29" t="s">
        <v>35</v>
      </c>
      <c r="P28" s="30" t="s">
        <v>36</v>
      </c>
      <c r="Q28" s="31" t="s">
        <v>37</v>
      </c>
    </row>
    <row r="29" spans="1:18" s="17" customFormat="1" ht="15.75">
      <c r="A29" s="14" t="s">
        <v>10</v>
      </c>
      <c r="B29" s="15">
        <v>20361</v>
      </c>
      <c r="C29" s="16">
        <v>2539</v>
      </c>
      <c r="D29" s="74">
        <v>26630</v>
      </c>
      <c r="E29" s="74">
        <v>1602</v>
      </c>
      <c r="F29" s="11">
        <v>143351</v>
      </c>
      <c r="G29" s="12">
        <v>3246</v>
      </c>
      <c r="H29" s="11">
        <v>90687</v>
      </c>
      <c r="I29" s="12">
        <v>3708</v>
      </c>
      <c r="N29" s="58">
        <f>H29+H31+H33+H35+H53+H55+H57+H59</f>
        <v>154466</v>
      </c>
      <c r="O29">
        <v>1921</v>
      </c>
      <c r="P29" s="33">
        <f>O29/1.645</f>
        <v>1167.7811550151976</v>
      </c>
      <c r="Q29" s="34">
        <f>(P29/N29)</f>
        <v>7.5601177930107438E-3</v>
      </c>
    </row>
    <row r="30" spans="1:18">
      <c r="A30" s="3" t="s">
        <v>11</v>
      </c>
      <c r="B30" s="10">
        <v>1018</v>
      </c>
      <c r="C30" s="3">
        <v>933</v>
      </c>
      <c r="D30" s="73">
        <v>853</v>
      </c>
      <c r="E30" s="73">
        <v>841</v>
      </c>
      <c r="F30" s="11">
        <v>5914</v>
      </c>
      <c r="G30" s="12">
        <v>1795</v>
      </c>
      <c r="H30" s="11">
        <v>6379</v>
      </c>
      <c r="I30" s="3">
        <v>2727</v>
      </c>
    </row>
    <row r="31" spans="1:18">
      <c r="A31" s="3" t="s">
        <v>12</v>
      </c>
      <c r="B31" s="11">
        <v>3306</v>
      </c>
      <c r="C31" s="3">
        <v>1296</v>
      </c>
      <c r="D31" s="73">
        <v>684</v>
      </c>
      <c r="E31" s="73">
        <v>362</v>
      </c>
      <c r="F31" s="11">
        <v>11259</v>
      </c>
      <c r="G31" s="12">
        <v>2324</v>
      </c>
      <c r="H31" s="11">
        <v>10402</v>
      </c>
      <c r="I31" s="12">
        <v>2705</v>
      </c>
    </row>
    <row r="32" spans="1:18" s="17" customFormat="1">
      <c r="A32" s="14" t="s">
        <v>15</v>
      </c>
      <c r="B32" s="15">
        <v>5682</v>
      </c>
      <c r="C32" s="14">
        <v>279</v>
      </c>
      <c r="D32" s="74">
        <v>3794</v>
      </c>
      <c r="E32" s="74">
        <v>381</v>
      </c>
      <c r="F32" s="11">
        <v>38774</v>
      </c>
      <c r="G32" s="3">
        <v>630</v>
      </c>
      <c r="H32" s="11">
        <v>17557</v>
      </c>
      <c r="I32" s="3" t="s">
        <v>22</v>
      </c>
      <c r="N32" s="17" t="s">
        <v>88</v>
      </c>
    </row>
    <row r="33" spans="1:22" ht="15.75">
      <c r="A33" s="3" t="s">
        <v>7</v>
      </c>
      <c r="B33" s="11">
        <v>3537</v>
      </c>
      <c r="C33" s="3">
        <v>844</v>
      </c>
      <c r="D33" s="73">
        <v>3168</v>
      </c>
      <c r="E33" s="73">
        <v>603</v>
      </c>
      <c r="F33" s="11">
        <v>29918</v>
      </c>
      <c r="G33" s="12">
        <v>1662</v>
      </c>
      <c r="H33" s="11">
        <v>14838</v>
      </c>
      <c r="I33" s="3">
        <v>1026</v>
      </c>
      <c r="N33" s="110" t="s">
        <v>38</v>
      </c>
      <c r="O33" s="110"/>
      <c r="P33" s="110"/>
      <c r="Q33" s="110"/>
      <c r="R33" s="110"/>
      <c r="S33" s="110"/>
    </row>
    <row r="34" spans="1:22">
      <c r="A34" s="3" t="s">
        <v>8</v>
      </c>
      <c r="B34" s="10">
        <v>0</v>
      </c>
      <c r="C34" s="3">
        <v>249</v>
      </c>
      <c r="D34" s="73">
        <v>0</v>
      </c>
      <c r="E34" s="73">
        <v>249</v>
      </c>
      <c r="F34" s="10">
        <v>0</v>
      </c>
      <c r="G34" s="3">
        <v>249</v>
      </c>
      <c r="H34" s="10">
        <v>0</v>
      </c>
      <c r="I34" s="3">
        <v>249</v>
      </c>
      <c r="N34" s="108" t="s">
        <v>39</v>
      </c>
      <c r="O34" s="108"/>
      <c r="P34" s="108"/>
      <c r="Q34" s="108"/>
      <c r="R34" s="108"/>
      <c r="S34" s="108"/>
      <c r="U34" s="109" t="s">
        <v>90</v>
      </c>
      <c r="V34" s="109"/>
    </row>
    <row r="35" spans="1:22" ht="18.75">
      <c r="A35" s="3" t="s">
        <v>9</v>
      </c>
      <c r="B35" s="11">
        <v>3537</v>
      </c>
      <c r="C35" s="3">
        <v>844</v>
      </c>
      <c r="D35" s="73">
        <v>3168</v>
      </c>
      <c r="E35" s="73">
        <v>603</v>
      </c>
      <c r="F35" s="11">
        <v>29918</v>
      </c>
      <c r="G35" s="12">
        <v>1662</v>
      </c>
      <c r="H35" s="11">
        <v>14838</v>
      </c>
      <c r="I35" s="3">
        <v>1026</v>
      </c>
      <c r="N35" s="29" t="s">
        <v>40</v>
      </c>
      <c r="O35" s="29" t="s">
        <v>41</v>
      </c>
      <c r="P35" s="29" t="s">
        <v>42</v>
      </c>
      <c r="Q35" s="35"/>
      <c r="R35" s="35" t="s">
        <v>43</v>
      </c>
      <c r="S35" s="29" t="s">
        <v>44</v>
      </c>
      <c r="U35" s="35" t="s">
        <v>43</v>
      </c>
      <c r="V35" s="29" t="s">
        <v>44</v>
      </c>
    </row>
    <row r="36" spans="1:22" s="17" customFormat="1" ht="15.75">
      <c r="A36" s="14" t="s">
        <v>10</v>
      </c>
      <c r="B36" s="15">
        <v>3480</v>
      </c>
      <c r="C36" s="14">
        <v>803</v>
      </c>
      <c r="D36" s="74">
        <v>3134</v>
      </c>
      <c r="E36" s="74">
        <v>603</v>
      </c>
      <c r="F36" s="11">
        <v>28942</v>
      </c>
      <c r="G36" s="12">
        <v>1615</v>
      </c>
      <c r="H36" s="11">
        <v>13971</v>
      </c>
      <c r="I36" s="3">
        <v>1372</v>
      </c>
      <c r="N36" s="36"/>
      <c r="O36" s="32">
        <f>B11</f>
        <v>3413</v>
      </c>
      <c r="P36" s="37">
        <f>C11</f>
        <v>1736</v>
      </c>
      <c r="Q36" s="38"/>
      <c r="R36" s="39">
        <f>O36+O38+O40+O42+O44+O46+O48+O50+O52+O54</f>
        <v>37004</v>
      </c>
      <c r="S36" s="39">
        <f>SQRT(((P36)^2)+((P38)^2)+((P40)^2)+((P42)^2)+((P44)^2)+((P46)^2)+((P48)^2)+((P50)^2)+((P52)^2)+((P54)^2))</f>
        <v>3016.905865286486</v>
      </c>
      <c r="U36" s="39">
        <f>O36+O38+O40+O42+O60+O62+O64+O66</f>
        <v>73471</v>
      </c>
      <c r="V36" s="39">
        <f>SQRT(((P36)^2)+((P38)^2)+((P40)^2)+((P42)^2)+((P60)^2)+((P62)^2)+((P64)^2)+((P66)^2))</f>
        <v>4331.770077000856</v>
      </c>
    </row>
    <row r="37" spans="1:22" ht="18.75">
      <c r="A37" s="3" t="s">
        <v>11</v>
      </c>
      <c r="B37" s="10">
        <v>57</v>
      </c>
      <c r="C37" s="3">
        <v>113</v>
      </c>
      <c r="D37" s="73">
        <v>34</v>
      </c>
      <c r="E37" s="73">
        <v>60</v>
      </c>
      <c r="F37" s="11">
        <v>976</v>
      </c>
      <c r="G37" s="3">
        <v>602</v>
      </c>
      <c r="H37" s="10">
        <v>867</v>
      </c>
      <c r="I37" s="3">
        <v>1131</v>
      </c>
      <c r="N37" s="29" t="s">
        <v>45</v>
      </c>
      <c r="O37" s="29" t="s">
        <v>46</v>
      </c>
      <c r="P37" s="29" t="s">
        <v>47</v>
      </c>
      <c r="Q37" s="35"/>
      <c r="R37" s="35"/>
      <c r="S37" s="35"/>
    </row>
    <row r="38" spans="1:22" ht="15.75">
      <c r="A38" s="3" t="s">
        <v>12</v>
      </c>
      <c r="B38" s="11">
        <v>2145</v>
      </c>
      <c r="C38" s="3">
        <v>819</v>
      </c>
      <c r="D38" s="73">
        <v>626</v>
      </c>
      <c r="E38" s="73">
        <v>539</v>
      </c>
      <c r="F38" s="11">
        <v>8856</v>
      </c>
      <c r="G38" s="12">
        <v>1606</v>
      </c>
      <c r="H38" s="11">
        <v>2719</v>
      </c>
      <c r="I38" s="3">
        <v>1026</v>
      </c>
      <c r="N38" s="36"/>
      <c r="O38" s="32">
        <f>B18</f>
        <v>3224</v>
      </c>
      <c r="P38" s="37">
        <f>C18</f>
        <v>1178</v>
      </c>
      <c r="Q38" s="35"/>
      <c r="R38" s="35"/>
      <c r="S38" s="35"/>
    </row>
    <row r="39" spans="1:22" ht="18.75">
      <c r="A39" s="3" t="s">
        <v>16</v>
      </c>
      <c r="B39" s="11">
        <v>1708</v>
      </c>
      <c r="C39" s="3">
        <v>663</v>
      </c>
      <c r="D39" s="73">
        <v>1471</v>
      </c>
      <c r="E39" s="73">
        <v>703</v>
      </c>
      <c r="F39" s="11">
        <v>17135</v>
      </c>
      <c r="G39" s="12">
        <v>1396</v>
      </c>
      <c r="H39" s="11">
        <v>4086</v>
      </c>
      <c r="I39" s="3">
        <v>1160</v>
      </c>
      <c r="N39" s="29" t="s">
        <v>48</v>
      </c>
      <c r="O39" s="29" t="s">
        <v>49</v>
      </c>
      <c r="P39" s="29" t="s">
        <v>50</v>
      </c>
      <c r="Q39" s="35"/>
      <c r="R39" s="35"/>
      <c r="S39" s="35"/>
    </row>
    <row r="40" spans="1:22" ht="15.75">
      <c r="A40" s="3" t="s">
        <v>7</v>
      </c>
      <c r="B40" s="10">
        <v>453</v>
      </c>
      <c r="C40" s="3">
        <v>486</v>
      </c>
      <c r="D40" s="73">
        <v>1150</v>
      </c>
      <c r="E40" s="73">
        <v>691</v>
      </c>
      <c r="F40" s="11">
        <v>7216</v>
      </c>
      <c r="G40" s="12">
        <v>1632</v>
      </c>
      <c r="H40" s="11">
        <v>1352</v>
      </c>
      <c r="I40" s="3">
        <v>709</v>
      </c>
      <c r="N40" s="36"/>
      <c r="O40" s="32">
        <f>B25</f>
        <v>24685</v>
      </c>
      <c r="P40" s="37">
        <f>C25</f>
        <v>2150</v>
      </c>
      <c r="Q40" s="35"/>
      <c r="R40" s="35"/>
      <c r="S40" s="35"/>
    </row>
    <row r="41" spans="1:22" ht="18.75">
      <c r="A41" s="3" t="s">
        <v>10</v>
      </c>
      <c r="B41" s="10">
        <v>453</v>
      </c>
      <c r="C41" s="3">
        <v>486</v>
      </c>
      <c r="D41" s="73">
        <v>1150</v>
      </c>
      <c r="E41" s="73">
        <v>691</v>
      </c>
      <c r="F41" s="11">
        <v>6856</v>
      </c>
      <c r="G41" s="12">
        <v>1638</v>
      </c>
      <c r="H41" s="11">
        <v>1352</v>
      </c>
      <c r="I41" s="3">
        <v>709</v>
      </c>
      <c r="N41" s="29" t="s">
        <v>51</v>
      </c>
      <c r="O41" s="29" t="s">
        <v>52</v>
      </c>
      <c r="P41" s="29" t="s">
        <v>53</v>
      </c>
      <c r="Q41" s="35"/>
      <c r="R41" s="35"/>
      <c r="S41" s="35"/>
    </row>
    <row r="42" spans="1:22" ht="15.75">
      <c r="A42" s="3" t="s">
        <v>11</v>
      </c>
      <c r="B42" s="10">
        <v>0</v>
      </c>
      <c r="C42" s="3">
        <v>249</v>
      </c>
      <c r="D42" s="73">
        <v>0</v>
      </c>
      <c r="E42" s="73">
        <v>249</v>
      </c>
      <c r="F42" s="10">
        <v>360</v>
      </c>
      <c r="G42" s="3">
        <v>309</v>
      </c>
      <c r="H42" s="10">
        <v>0</v>
      </c>
      <c r="I42" s="3">
        <v>249</v>
      </c>
      <c r="N42" s="36"/>
      <c r="O42" s="32">
        <f>B32</f>
        <v>5682</v>
      </c>
      <c r="P42" s="37">
        <f>C32</f>
        <v>279</v>
      </c>
      <c r="Q42" s="35"/>
      <c r="R42" s="35"/>
      <c r="S42" s="35"/>
    </row>
    <row r="43" spans="1:22" ht="18.75">
      <c r="A43" s="3" t="s">
        <v>12</v>
      </c>
      <c r="B43" s="11">
        <v>1255</v>
      </c>
      <c r="C43" s="3">
        <v>564</v>
      </c>
      <c r="D43" s="73">
        <v>321</v>
      </c>
      <c r="E43" s="73">
        <v>244</v>
      </c>
      <c r="F43" s="11">
        <v>9919</v>
      </c>
      <c r="G43" s="12">
        <v>1554</v>
      </c>
      <c r="H43" s="11">
        <v>2734</v>
      </c>
      <c r="I43" s="3">
        <v>1066</v>
      </c>
      <c r="N43" s="29" t="s">
        <v>54</v>
      </c>
      <c r="O43" s="29" t="s">
        <v>55</v>
      </c>
      <c r="P43" s="29" t="s">
        <v>56</v>
      </c>
      <c r="Q43" s="35"/>
      <c r="R43" s="35"/>
      <c r="S43" s="35"/>
    </row>
    <row r="44" spans="1:22" ht="15.75">
      <c r="A44" s="3" t="s">
        <v>17</v>
      </c>
      <c r="B44" s="11">
        <v>2897</v>
      </c>
      <c r="C44" s="3">
        <v>679</v>
      </c>
      <c r="D44" s="73">
        <v>2056</v>
      </c>
      <c r="E44" s="73">
        <v>627</v>
      </c>
      <c r="F44" s="11">
        <v>25582</v>
      </c>
      <c r="G44" s="12">
        <v>1409</v>
      </c>
      <c r="H44" s="11">
        <v>7620</v>
      </c>
      <c r="I44" s="3">
        <v>1160</v>
      </c>
      <c r="N44" s="36"/>
      <c r="O44" s="32"/>
      <c r="P44" s="37"/>
      <c r="Q44" s="35"/>
      <c r="R44" s="35"/>
      <c r="S44" s="35"/>
    </row>
    <row r="45" spans="1:22" ht="18.75">
      <c r="A45" s="3" t="s">
        <v>7</v>
      </c>
      <c r="B45" s="10">
        <v>907</v>
      </c>
      <c r="C45" s="3">
        <v>582</v>
      </c>
      <c r="D45" s="73">
        <v>371</v>
      </c>
      <c r="E45" s="73">
        <v>543</v>
      </c>
      <c r="F45" s="11">
        <v>4010</v>
      </c>
      <c r="G45" s="3">
        <v>910</v>
      </c>
      <c r="H45" s="10">
        <v>1347</v>
      </c>
      <c r="I45" s="3">
        <v>774</v>
      </c>
      <c r="N45" s="29" t="s">
        <v>57</v>
      </c>
      <c r="O45" s="29" t="s">
        <v>58</v>
      </c>
      <c r="P45" s="29" t="s">
        <v>59</v>
      </c>
      <c r="Q45" s="35"/>
      <c r="R45" s="35"/>
      <c r="S45" s="35"/>
    </row>
    <row r="46" spans="1:22" ht="15.75">
      <c r="A46" s="3" t="s">
        <v>10</v>
      </c>
      <c r="B46" s="10">
        <v>907</v>
      </c>
      <c r="C46" s="3">
        <v>582</v>
      </c>
      <c r="D46" s="73">
        <v>371</v>
      </c>
      <c r="E46" s="73">
        <v>543</v>
      </c>
      <c r="F46" s="11">
        <v>4010</v>
      </c>
      <c r="G46" s="3">
        <v>910</v>
      </c>
      <c r="H46" s="10">
        <v>1347</v>
      </c>
      <c r="I46" s="3">
        <v>774</v>
      </c>
      <c r="N46" s="36"/>
      <c r="O46" s="32"/>
      <c r="P46" s="37"/>
      <c r="Q46" s="35"/>
      <c r="R46" s="35"/>
      <c r="S46" s="35"/>
    </row>
    <row r="47" spans="1:22" ht="18.75">
      <c r="A47" s="3" t="s">
        <v>11</v>
      </c>
      <c r="B47" s="10">
        <v>0</v>
      </c>
      <c r="C47" s="3">
        <v>249</v>
      </c>
      <c r="D47" s="73">
        <v>0</v>
      </c>
      <c r="E47" s="73">
        <v>249</v>
      </c>
      <c r="F47" s="10">
        <v>0</v>
      </c>
      <c r="G47" s="3">
        <v>249</v>
      </c>
      <c r="H47" s="10">
        <v>0</v>
      </c>
      <c r="I47" s="3">
        <v>249</v>
      </c>
      <c r="N47" s="29" t="s">
        <v>60</v>
      </c>
      <c r="O47" s="29" t="s">
        <v>61</v>
      </c>
      <c r="P47" s="29" t="s">
        <v>62</v>
      </c>
      <c r="Q47" s="35"/>
      <c r="R47" s="35"/>
      <c r="S47" s="35"/>
    </row>
    <row r="48" spans="1:22" ht="15.75">
      <c r="A48" s="3" t="s">
        <v>12</v>
      </c>
      <c r="B48" s="11">
        <v>1990</v>
      </c>
      <c r="C48" s="3">
        <v>670</v>
      </c>
      <c r="D48" s="73">
        <v>1685</v>
      </c>
      <c r="E48" s="73">
        <v>435</v>
      </c>
      <c r="F48" s="11">
        <v>21572</v>
      </c>
      <c r="G48" s="12">
        <v>1646</v>
      </c>
      <c r="H48" s="11">
        <v>6273</v>
      </c>
      <c r="I48" s="3">
        <v>1175</v>
      </c>
      <c r="N48" s="36"/>
      <c r="O48" s="32"/>
      <c r="P48" s="37"/>
      <c r="Q48" s="35"/>
      <c r="R48" s="35"/>
      <c r="S48" s="35"/>
    </row>
    <row r="49" spans="1:19" ht="18.75">
      <c r="A49" s="3" t="s">
        <v>18</v>
      </c>
      <c r="B49" s="11">
        <v>42752</v>
      </c>
      <c r="C49" s="12">
        <v>2496</v>
      </c>
      <c r="D49" s="73">
        <v>42586</v>
      </c>
      <c r="E49" s="73">
        <v>1770</v>
      </c>
      <c r="F49" s="11">
        <v>261985</v>
      </c>
      <c r="G49" s="3">
        <v>2331</v>
      </c>
      <c r="H49" s="11">
        <v>159160</v>
      </c>
      <c r="I49" s="12">
        <v>1559</v>
      </c>
      <c r="N49" s="29" t="s">
        <v>63</v>
      </c>
      <c r="O49" s="29" t="s">
        <v>64</v>
      </c>
      <c r="P49" s="29" t="s">
        <v>65</v>
      </c>
      <c r="Q49" s="35"/>
      <c r="R49" s="35"/>
      <c r="S49" s="35"/>
    </row>
    <row r="50" spans="1:19" s="17" customFormat="1" ht="15.75">
      <c r="A50" s="14" t="s">
        <v>6</v>
      </c>
      <c r="B50" s="15">
        <v>3500</v>
      </c>
      <c r="C50" s="14">
        <v>1549</v>
      </c>
      <c r="D50" s="74">
        <v>2111</v>
      </c>
      <c r="E50" s="74">
        <v>1117</v>
      </c>
      <c r="F50" s="11">
        <v>11854</v>
      </c>
      <c r="G50" s="3">
        <v>964</v>
      </c>
      <c r="H50" s="11">
        <v>12579</v>
      </c>
      <c r="I50" s="12">
        <v>1559</v>
      </c>
      <c r="N50" s="36"/>
      <c r="O50" s="32"/>
      <c r="P50" s="37"/>
      <c r="Q50" s="35"/>
      <c r="R50" s="35"/>
      <c r="S50" s="35"/>
    </row>
    <row r="51" spans="1:19" ht="18.75">
      <c r="A51" s="3" t="s">
        <v>7</v>
      </c>
      <c r="B51" s="10">
        <v>1466</v>
      </c>
      <c r="C51" s="3">
        <v>1297</v>
      </c>
      <c r="D51" s="73">
        <v>647</v>
      </c>
      <c r="E51" s="73">
        <v>544</v>
      </c>
      <c r="F51" s="11">
        <v>2956</v>
      </c>
      <c r="G51" s="3">
        <v>879</v>
      </c>
      <c r="H51" s="11">
        <v>5962</v>
      </c>
      <c r="I51" s="12">
        <v>1551</v>
      </c>
      <c r="N51" s="29" t="s">
        <v>66</v>
      </c>
      <c r="O51" s="29" t="s">
        <v>67</v>
      </c>
      <c r="P51" s="29" t="s">
        <v>68</v>
      </c>
      <c r="Q51" s="35"/>
      <c r="R51" s="35"/>
      <c r="S51" s="35"/>
    </row>
    <row r="52" spans="1:19" ht="15.75">
      <c r="A52" s="3" t="s">
        <v>8</v>
      </c>
      <c r="B52" s="10">
        <v>0</v>
      </c>
      <c r="C52" s="3">
        <v>249</v>
      </c>
      <c r="D52" s="73">
        <v>0</v>
      </c>
      <c r="E52" s="73">
        <v>249</v>
      </c>
      <c r="F52" s="10">
        <v>0</v>
      </c>
      <c r="G52" s="3">
        <v>249</v>
      </c>
      <c r="H52" s="10">
        <v>0</v>
      </c>
      <c r="I52" s="3">
        <v>249</v>
      </c>
      <c r="N52" s="36"/>
      <c r="O52" s="32"/>
      <c r="P52" s="37"/>
      <c r="Q52" s="35"/>
      <c r="R52" s="35"/>
      <c r="S52" s="35"/>
    </row>
    <row r="53" spans="1:19" ht="18.75">
      <c r="A53" s="3" t="s">
        <v>9</v>
      </c>
      <c r="B53" s="10">
        <v>1466</v>
      </c>
      <c r="C53" s="3">
        <v>1297</v>
      </c>
      <c r="D53" s="73">
        <v>647</v>
      </c>
      <c r="E53" s="73">
        <v>544</v>
      </c>
      <c r="F53" s="11">
        <v>2956</v>
      </c>
      <c r="G53" s="3">
        <v>879</v>
      </c>
      <c r="H53" s="11">
        <v>5962</v>
      </c>
      <c r="I53" s="12">
        <v>1551</v>
      </c>
      <c r="N53" s="29" t="s">
        <v>69</v>
      </c>
      <c r="O53" s="29" t="s">
        <v>70</v>
      </c>
      <c r="P53" s="29" t="s">
        <v>71</v>
      </c>
      <c r="Q53" s="35"/>
      <c r="R53" s="35"/>
      <c r="S53" s="35"/>
    </row>
    <row r="54" spans="1:19" s="24" customFormat="1" ht="15.75">
      <c r="A54" s="21" t="s">
        <v>10</v>
      </c>
      <c r="B54" s="22">
        <v>1315</v>
      </c>
      <c r="C54" s="21">
        <v>1299</v>
      </c>
      <c r="D54" s="75">
        <v>647</v>
      </c>
      <c r="E54" s="75">
        <v>544</v>
      </c>
      <c r="F54" s="11">
        <v>2456</v>
      </c>
      <c r="G54" s="3">
        <v>699</v>
      </c>
      <c r="H54" s="11">
        <v>5176</v>
      </c>
      <c r="I54" s="12">
        <v>1472</v>
      </c>
      <c r="N54" s="36"/>
      <c r="O54" s="32"/>
      <c r="P54" s="37"/>
      <c r="Q54" s="35"/>
      <c r="R54" s="35"/>
      <c r="S54" s="35"/>
    </row>
    <row r="55" spans="1:19">
      <c r="A55" s="3" t="s">
        <v>11</v>
      </c>
      <c r="B55" s="10">
        <v>151</v>
      </c>
      <c r="C55" s="3">
        <v>200</v>
      </c>
      <c r="D55" s="73">
        <v>0</v>
      </c>
      <c r="E55" s="73">
        <v>249</v>
      </c>
      <c r="F55" s="10">
        <v>500</v>
      </c>
      <c r="G55" s="3">
        <v>511</v>
      </c>
      <c r="H55" s="10">
        <v>786</v>
      </c>
      <c r="I55" s="3">
        <v>623</v>
      </c>
    </row>
    <row r="56" spans="1:19">
      <c r="A56" s="3" t="s">
        <v>12</v>
      </c>
      <c r="B56" s="11">
        <v>2034</v>
      </c>
      <c r="C56" s="3">
        <v>1287</v>
      </c>
      <c r="D56" s="73">
        <v>1464</v>
      </c>
      <c r="E56" s="73">
        <v>984</v>
      </c>
      <c r="F56" s="11">
        <v>8898</v>
      </c>
      <c r="G56" s="3">
        <v>1214</v>
      </c>
      <c r="H56" s="11">
        <v>6617</v>
      </c>
      <c r="I56" s="12">
        <v>1834</v>
      </c>
      <c r="N56" t="s">
        <v>89</v>
      </c>
    </row>
    <row r="57" spans="1:19" s="17" customFormat="1" ht="15.75">
      <c r="A57" s="14" t="s">
        <v>13</v>
      </c>
      <c r="B57" s="15">
        <v>2844</v>
      </c>
      <c r="C57" s="14">
        <v>1185</v>
      </c>
      <c r="D57" s="74">
        <v>4002</v>
      </c>
      <c r="E57" s="74">
        <v>933</v>
      </c>
      <c r="F57" s="11">
        <v>16221</v>
      </c>
      <c r="G57" s="3">
        <v>471</v>
      </c>
      <c r="H57" s="11">
        <v>16953</v>
      </c>
      <c r="I57" s="3" t="s">
        <v>22</v>
      </c>
      <c r="N57" s="110" t="s">
        <v>38</v>
      </c>
      <c r="O57" s="110"/>
      <c r="P57" s="110"/>
      <c r="Q57" s="110"/>
      <c r="R57" s="110"/>
      <c r="S57" s="110"/>
    </row>
    <row r="58" spans="1:19">
      <c r="A58" s="3" t="s">
        <v>7</v>
      </c>
      <c r="B58" s="11">
        <v>2532</v>
      </c>
      <c r="C58" s="3">
        <v>1277</v>
      </c>
      <c r="D58" s="73">
        <v>2807</v>
      </c>
      <c r="E58" s="73">
        <v>809</v>
      </c>
      <c r="F58" s="11">
        <v>12971</v>
      </c>
      <c r="G58" s="3">
        <v>1142</v>
      </c>
      <c r="H58" s="11">
        <v>12628</v>
      </c>
      <c r="I58" s="12">
        <v>1585</v>
      </c>
      <c r="N58" s="108" t="s">
        <v>39</v>
      </c>
      <c r="O58" s="108"/>
      <c r="P58" s="108"/>
      <c r="Q58" s="108"/>
      <c r="R58" s="108"/>
      <c r="S58" s="108"/>
    </row>
    <row r="59" spans="1:19" ht="18.75">
      <c r="A59" s="3" t="s">
        <v>8</v>
      </c>
      <c r="B59" s="10">
        <v>0</v>
      </c>
      <c r="C59" s="3">
        <v>249</v>
      </c>
      <c r="D59" s="73">
        <v>0</v>
      </c>
      <c r="E59" s="73">
        <v>249</v>
      </c>
      <c r="F59" s="10">
        <v>0</v>
      </c>
      <c r="G59" s="3">
        <v>249</v>
      </c>
      <c r="H59" s="10">
        <v>0</v>
      </c>
      <c r="I59" s="3">
        <v>249</v>
      </c>
      <c r="N59" s="29" t="s">
        <v>40</v>
      </c>
      <c r="O59" s="29" t="s">
        <v>41</v>
      </c>
      <c r="P59" s="29" t="s">
        <v>42</v>
      </c>
      <c r="Q59" s="35"/>
      <c r="R59" s="35" t="s">
        <v>43</v>
      </c>
      <c r="S59" s="29" t="s">
        <v>44</v>
      </c>
    </row>
    <row r="60" spans="1:19" ht="15.75">
      <c r="A60" s="3" t="s">
        <v>9</v>
      </c>
      <c r="B60" s="11">
        <v>2532</v>
      </c>
      <c r="C60" s="3">
        <v>1277</v>
      </c>
      <c r="D60" s="73">
        <v>2807</v>
      </c>
      <c r="E60" s="73">
        <v>809</v>
      </c>
      <c r="F60" s="11">
        <v>12971</v>
      </c>
      <c r="G60" s="3">
        <v>1142</v>
      </c>
      <c r="H60" s="11">
        <v>12628</v>
      </c>
      <c r="I60" s="12">
        <v>1585</v>
      </c>
      <c r="N60" s="36"/>
      <c r="O60" s="32">
        <f>B50</f>
        <v>3500</v>
      </c>
      <c r="P60" s="37">
        <f>C50</f>
        <v>1549</v>
      </c>
      <c r="Q60" s="38"/>
      <c r="R60" s="39">
        <f>O60+O62+O64+O66+O68+O70+O72+O74+O76+O78</f>
        <v>36467</v>
      </c>
      <c r="S60" s="39">
        <f>SQRT(((P60)^2)+((P62)^2)+((P64)^2)+((P66)^2)+((P68)^2)+((P70)^2)+((P72)^2)+((P74)^2)+((P76)^2)+((P78)^2))</f>
        <v>3108.4579778404595</v>
      </c>
    </row>
    <row r="61" spans="1:19" s="24" customFormat="1" ht="18.75">
      <c r="A61" s="21" t="s">
        <v>10</v>
      </c>
      <c r="B61" s="23">
        <v>2532</v>
      </c>
      <c r="C61" s="21">
        <v>1277</v>
      </c>
      <c r="D61" s="75">
        <v>2807</v>
      </c>
      <c r="E61" s="75">
        <v>809</v>
      </c>
      <c r="F61" s="11">
        <v>12344</v>
      </c>
      <c r="G61" s="3">
        <v>1098</v>
      </c>
      <c r="H61" s="11">
        <v>11957</v>
      </c>
      <c r="I61" s="12">
        <v>1744</v>
      </c>
      <c r="N61" s="29" t="s">
        <v>45</v>
      </c>
      <c r="O61" s="29" t="s">
        <v>46</v>
      </c>
      <c r="P61" s="29" t="s">
        <v>47</v>
      </c>
      <c r="Q61" s="35"/>
      <c r="R61" s="35"/>
      <c r="S61" s="35"/>
    </row>
    <row r="62" spans="1:19" ht="15.75">
      <c r="A62" s="3" t="s">
        <v>11</v>
      </c>
      <c r="B62" s="10">
        <v>0</v>
      </c>
      <c r="C62" s="3">
        <v>249</v>
      </c>
      <c r="D62" s="73">
        <v>0</v>
      </c>
      <c r="E62" s="73">
        <v>249</v>
      </c>
      <c r="F62" s="10">
        <v>627</v>
      </c>
      <c r="G62" s="3">
        <v>418</v>
      </c>
      <c r="H62" s="10">
        <v>671</v>
      </c>
      <c r="I62" s="3">
        <v>940</v>
      </c>
      <c r="N62" s="36"/>
      <c r="O62" s="32">
        <f>B57</f>
        <v>2844</v>
      </c>
      <c r="P62" s="37">
        <f>C57</f>
        <v>1185</v>
      </c>
      <c r="Q62" s="35"/>
      <c r="R62" s="35"/>
      <c r="S62" s="35"/>
    </row>
    <row r="63" spans="1:19" ht="18.75">
      <c r="A63" s="3" t="s">
        <v>12</v>
      </c>
      <c r="B63" s="11">
        <v>312</v>
      </c>
      <c r="C63" s="3">
        <v>326</v>
      </c>
      <c r="D63" s="73">
        <v>1195</v>
      </c>
      <c r="E63" s="73">
        <v>511</v>
      </c>
      <c r="F63" s="11">
        <v>3250</v>
      </c>
      <c r="G63" s="3">
        <v>1031</v>
      </c>
      <c r="H63" s="11">
        <v>4325</v>
      </c>
      <c r="I63" s="12">
        <v>1585</v>
      </c>
      <c r="N63" s="29" t="s">
        <v>48</v>
      </c>
      <c r="O63" s="29" t="s">
        <v>49</v>
      </c>
      <c r="P63" s="29" t="s">
        <v>50</v>
      </c>
      <c r="Q63" s="35"/>
      <c r="R63" s="35"/>
      <c r="S63" s="35"/>
    </row>
    <row r="64" spans="1:19" s="17" customFormat="1" ht="15.75">
      <c r="A64" s="14" t="s">
        <v>14</v>
      </c>
      <c r="B64" s="15">
        <v>23290</v>
      </c>
      <c r="C64" s="16">
        <v>2362</v>
      </c>
      <c r="D64" s="74">
        <v>28148</v>
      </c>
      <c r="E64" s="74">
        <v>1246</v>
      </c>
      <c r="F64" s="11">
        <v>146903</v>
      </c>
      <c r="G64" s="3">
        <v>1939</v>
      </c>
      <c r="H64" s="11">
        <v>97525</v>
      </c>
      <c r="I64" s="3" t="s">
        <v>22</v>
      </c>
      <c r="N64" s="36"/>
      <c r="O64" s="32">
        <f>B64</f>
        <v>23290</v>
      </c>
      <c r="P64" s="37">
        <f>C64</f>
        <v>2362</v>
      </c>
      <c r="Q64" s="35"/>
      <c r="R64" s="35"/>
      <c r="S64" s="35"/>
    </row>
    <row r="65" spans="1:19" ht="18.75">
      <c r="A65" s="3" t="s">
        <v>7</v>
      </c>
      <c r="B65" s="11">
        <v>21003</v>
      </c>
      <c r="C65" s="12">
        <v>2625</v>
      </c>
      <c r="D65" s="73">
        <v>22796</v>
      </c>
      <c r="E65" s="73">
        <v>1708</v>
      </c>
      <c r="F65" s="11">
        <v>128856</v>
      </c>
      <c r="G65" s="12">
        <v>3522</v>
      </c>
      <c r="H65" s="11">
        <v>73932</v>
      </c>
      <c r="I65" s="12">
        <v>4853</v>
      </c>
      <c r="N65" s="29" t="s">
        <v>51</v>
      </c>
      <c r="O65" s="29" t="s">
        <v>52</v>
      </c>
      <c r="P65" s="29" t="s">
        <v>53</v>
      </c>
      <c r="Q65" s="35"/>
      <c r="R65" s="35"/>
      <c r="S65" s="35"/>
    </row>
    <row r="66" spans="1:19" ht="15.75">
      <c r="A66" s="3" t="s">
        <v>8</v>
      </c>
      <c r="B66" s="10">
        <v>0</v>
      </c>
      <c r="C66" s="3">
        <v>249</v>
      </c>
      <c r="D66" s="73">
        <v>0</v>
      </c>
      <c r="E66" s="73">
        <v>249</v>
      </c>
      <c r="F66" s="10">
        <v>46</v>
      </c>
      <c r="G66" s="3">
        <v>77</v>
      </c>
      <c r="H66" s="10">
        <v>0</v>
      </c>
      <c r="I66" s="3">
        <v>249</v>
      </c>
      <c r="N66" s="36"/>
      <c r="O66" s="32">
        <f>B71</f>
        <v>6833</v>
      </c>
      <c r="P66" s="37">
        <f>C71</f>
        <v>529</v>
      </c>
      <c r="Q66" s="35"/>
      <c r="R66" s="35"/>
      <c r="S66" s="35"/>
    </row>
    <row r="67" spans="1:19" ht="18.75">
      <c r="A67" s="3" t="s">
        <v>9</v>
      </c>
      <c r="B67" s="11">
        <v>21003</v>
      </c>
      <c r="C67" s="12">
        <v>2625</v>
      </c>
      <c r="D67" s="73">
        <v>22796</v>
      </c>
      <c r="E67" s="73">
        <v>1708</v>
      </c>
      <c r="F67" s="11">
        <v>128810</v>
      </c>
      <c r="G67" s="12">
        <v>3533</v>
      </c>
      <c r="H67" s="11">
        <v>73932</v>
      </c>
      <c r="I67" s="12">
        <v>4853</v>
      </c>
      <c r="N67" s="29" t="s">
        <v>54</v>
      </c>
      <c r="O67" s="29" t="s">
        <v>55</v>
      </c>
      <c r="P67" s="29" t="s">
        <v>56</v>
      </c>
      <c r="Q67" s="35"/>
      <c r="R67" s="35"/>
      <c r="S67" s="35"/>
    </row>
    <row r="68" spans="1:19" s="24" customFormat="1" ht="15.75">
      <c r="A68" s="21" t="s">
        <v>10</v>
      </c>
      <c r="B68" s="23">
        <v>19059</v>
      </c>
      <c r="C68" s="27">
        <v>2635</v>
      </c>
      <c r="D68" s="75">
        <v>21578</v>
      </c>
      <c r="E68" s="75">
        <v>1843</v>
      </c>
      <c r="F68" s="11">
        <v>123857</v>
      </c>
      <c r="G68" s="12">
        <v>3384</v>
      </c>
      <c r="H68" s="11">
        <v>70285</v>
      </c>
      <c r="I68" s="12">
        <v>4953</v>
      </c>
      <c r="N68" s="36"/>
      <c r="O68" s="32"/>
      <c r="P68" s="37"/>
      <c r="Q68" s="35"/>
      <c r="R68" s="35"/>
      <c r="S68" s="35"/>
    </row>
    <row r="69" spans="1:19" ht="18.75">
      <c r="A69" s="3" t="s">
        <v>11</v>
      </c>
      <c r="B69" s="10">
        <v>1944</v>
      </c>
      <c r="C69" s="3">
        <v>1513</v>
      </c>
      <c r="D69" s="73">
        <v>1218</v>
      </c>
      <c r="E69" s="73">
        <v>762</v>
      </c>
      <c r="F69" s="11">
        <v>4953</v>
      </c>
      <c r="G69" s="12">
        <v>1227</v>
      </c>
      <c r="H69" s="11">
        <v>3647</v>
      </c>
      <c r="I69" s="12">
        <v>2117</v>
      </c>
      <c r="N69" s="29" t="s">
        <v>57</v>
      </c>
      <c r="O69" s="29" t="s">
        <v>58</v>
      </c>
      <c r="P69" s="29" t="s">
        <v>59</v>
      </c>
      <c r="Q69" s="35"/>
      <c r="R69" s="35"/>
      <c r="S69" s="35"/>
    </row>
    <row r="70" spans="1:19" ht="15.75">
      <c r="A70" s="3" t="s">
        <v>12</v>
      </c>
      <c r="B70" s="11">
        <v>2287</v>
      </c>
      <c r="C70" s="12">
        <v>1251</v>
      </c>
      <c r="D70" s="73">
        <v>5352</v>
      </c>
      <c r="E70" s="73">
        <v>1444</v>
      </c>
      <c r="F70" s="11">
        <v>18047</v>
      </c>
      <c r="G70" s="12">
        <v>2759</v>
      </c>
      <c r="H70" s="11">
        <v>23593</v>
      </c>
      <c r="I70" s="12">
        <v>4852</v>
      </c>
      <c r="N70" s="36"/>
      <c r="O70" s="32"/>
      <c r="P70" s="37"/>
      <c r="Q70" s="35"/>
      <c r="R70" s="35"/>
      <c r="S70" s="35"/>
    </row>
    <row r="71" spans="1:19" s="17" customFormat="1" ht="18.75">
      <c r="A71" s="14" t="s">
        <v>15</v>
      </c>
      <c r="B71" s="15">
        <v>6833</v>
      </c>
      <c r="C71" s="14">
        <v>529</v>
      </c>
      <c r="D71" s="74">
        <v>4095</v>
      </c>
      <c r="E71" s="74">
        <v>341</v>
      </c>
      <c r="F71" s="11">
        <v>37776</v>
      </c>
      <c r="G71" s="3">
        <v>538</v>
      </c>
      <c r="H71" s="11">
        <v>17715</v>
      </c>
      <c r="I71" s="3" t="s">
        <v>22</v>
      </c>
      <c r="N71" s="29" t="s">
        <v>60</v>
      </c>
      <c r="O71" s="29" t="s">
        <v>61</v>
      </c>
      <c r="P71" s="29" t="s">
        <v>62</v>
      </c>
      <c r="Q71" s="35"/>
      <c r="R71" s="35"/>
      <c r="S71" s="35"/>
    </row>
    <row r="72" spans="1:19" ht="15.75">
      <c r="A72" s="3" t="s">
        <v>7</v>
      </c>
      <c r="B72" s="11">
        <v>4683</v>
      </c>
      <c r="C72" s="3">
        <v>1055</v>
      </c>
      <c r="D72" s="73">
        <v>2823</v>
      </c>
      <c r="E72" s="73">
        <v>845</v>
      </c>
      <c r="F72" s="11">
        <v>24475</v>
      </c>
      <c r="G72" s="12">
        <v>1593</v>
      </c>
      <c r="H72" s="11">
        <v>10685</v>
      </c>
      <c r="I72" s="12">
        <v>1792</v>
      </c>
      <c r="N72" s="36"/>
      <c r="O72" s="32"/>
      <c r="P72" s="37"/>
      <c r="Q72" s="35"/>
      <c r="R72" s="35"/>
      <c r="S72" s="35"/>
    </row>
    <row r="73" spans="1:19" ht="18.75">
      <c r="A73" s="3" t="s">
        <v>8</v>
      </c>
      <c r="B73" s="10">
        <v>0</v>
      </c>
      <c r="C73" s="3">
        <v>249</v>
      </c>
      <c r="D73" s="73">
        <v>0</v>
      </c>
      <c r="E73" s="73">
        <v>249</v>
      </c>
      <c r="F73" s="10">
        <v>0</v>
      </c>
      <c r="G73" s="3">
        <v>249</v>
      </c>
      <c r="H73" s="10">
        <v>0</v>
      </c>
      <c r="I73" s="3">
        <v>249</v>
      </c>
      <c r="N73" s="29" t="s">
        <v>63</v>
      </c>
      <c r="O73" s="29" t="s">
        <v>64</v>
      </c>
      <c r="P73" s="29" t="s">
        <v>65</v>
      </c>
      <c r="Q73" s="35"/>
      <c r="R73" s="35"/>
      <c r="S73" s="35"/>
    </row>
    <row r="74" spans="1:19" ht="15.75">
      <c r="A74" s="3" t="s">
        <v>9</v>
      </c>
      <c r="B74" s="11">
        <v>4683</v>
      </c>
      <c r="C74" s="3">
        <v>1055</v>
      </c>
      <c r="D74" s="73">
        <v>2823</v>
      </c>
      <c r="E74" s="73">
        <v>845</v>
      </c>
      <c r="F74" s="11">
        <v>24475</v>
      </c>
      <c r="G74" s="12">
        <v>1593</v>
      </c>
      <c r="H74" s="11">
        <v>10685</v>
      </c>
      <c r="I74" s="12">
        <v>1792</v>
      </c>
      <c r="N74" s="36"/>
      <c r="O74" s="32"/>
      <c r="P74" s="37"/>
      <c r="Q74" s="35"/>
      <c r="R74" s="35"/>
      <c r="S74" s="35"/>
    </row>
    <row r="75" spans="1:19" s="24" customFormat="1" ht="18.75">
      <c r="A75" s="21" t="s">
        <v>10</v>
      </c>
      <c r="B75" s="23">
        <v>4683</v>
      </c>
      <c r="C75" s="21">
        <v>1055</v>
      </c>
      <c r="D75" s="75">
        <v>2760</v>
      </c>
      <c r="E75" s="75">
        <v>851</v>
      </c>
      <c r="F75" s="11">
        <v>23210</v>
      </c>
      <c r="G75" s="12">
        <v>1558</v>
      </c>
      <c r="H75" s="11">
        <v>9537</v>
      </c>
      <c r="I75" s="12">
        <v>1831</v>
      </c>
      <c r="N75" s="29" t="s">
        <v>66</v>
      </c>
      <c r="O75" s="29" t="s">
        <v>67</v>
      </c>
      <c r="P75" s="29" t="s">
        <v>68</v>
      </c>
      <c r="Q75" s="35"/>
      <c r="R75" s="35"/>
      <c r="S75" s="35"/>
    </row>
    <row r="76" spans="1:19" ht="15.75">
      <c r="A76" s="3" t="s">
        <v>11</v>
      </c>
      <c r="B76" s="10">
        <v>0</v>
      </c>
      <c r="C76" s="3">
        <v>249</v>
      </c>
      <c r="D76" s="73">
        <v>63</v>
      </c>
      <c r="E76" s="73">
        <v>109</v>
      </c>
      <c r="F76" s="10">
        <v>1265</v>
      </c>
      <c r="G76" s="3">
        <v>734</v>
      </c>
      <c r="H76" s="10">
        <v>1148</v>
      </c>
      <c r="I76" s="3">
        <v>922</v>
      </c>
      <c r="N76" s="36"/>
      <c r="O76" s="32"/>
      <c r="P76" s="37"/>
      <c r="Q76" s="35"/>
      <c r="R76" s="35"/>
      <c r="S76" s="35"/>
    </row>
    <row r="77" spans="1:19" ht="18.75">
      <c r="A77" s="3" t="s">
        <v>12</v>
      </c>
      <c r="B77" s="11">
        <v>2150</v>
      </c>
      <c r="C77" s="3">
        <v>972</v>
      </c>
      <c r="D77" s="73">
        <v>1272</v>
      </c>
      <c r="E77" s="73">
        <v>859</v>
      </c>
      <c r="F77" s="11">
        <v>13301</v>
      </c>
      <c r="G77" s="12">
        <v>1516</v>
      </c>
      <c r="H77" s="11">
        <v>7030</v>
      </c>
      <c r="I77" s="12">
        <v>1791</v>
      </c>
      <c r="N77" s="29" t="s">
        <v>69</v>
      </c>
      <c r="O77" s="29" t="s">
        <v>70</v>
      </c>
      <c r="P77" s="29" t="s">
        <v>71</v>
      </c>
      <c r="Q77" s="35"/>
      <c r="R77" s="35"/>
      <c r="S77" s="35"/>
    </row>
    <row r="78" spans="1:19" ht="15.75">
      <c r="A78" s="3" t="s">
        <v>16</v>
      </c>
      <c r="B78" s="11">
        <v>1904</v>
      </c>
      <c r="C78" s="3">
        <v>627</v>
      </c>
      <c r="D78" s="73">
        <v>1272</v>
      </c>
      <c r="E78" s="73">
        <v>452</v>
      </c>
      <c r="F78" s="11">
        <v>17225</v>
      </c>
      <c r="G78" s="12">
        <v>1731</v>
      </c>
      <c r="H78" s="11">
        <v>4719</v>
      </c>
      <c r="I78" s="3">
        <v>1112</v>
      </c>
      <c r="N78" s="36"/>
      <c r="O78" s="32"/>
      <c r="P78" s="37"/>
      <c r="Q78" s="35"/>
      <c r="R78" s="35"/>
      <c r="S78" s="35"/>
    </row>
    <row r="79" spans="1:19">
      <c r="A79" s="3" t="s">
        <v>7</v>
      </c>
      <c r="B79" s="10">
        <v>864</v>
      </c>
      <c r="C79" s="3">
        <v>597</v>
      </c>
      <c r="D79" s="73">
        <v>538</v>
      </c>
      <c r="E79" s="73">
        <v>356</v>
      </c>
      <c r="F79" s="11">
        <v>5614</v>
      </c>
      <c r="G79" s="3">
        <v>1259</v>
      </c>
      <c r="H79" s="11">
        <v>1349</v>
      </c>
      <c r="I79" s="3">
        <v>723</v>
      </c>
    </row>
    <row r="80" spans="1:19">
      <c r="A80" s="3" t="s">
        <v>10</v>
      </c>
      <c r="B80" s="10">
        <v>864</v>
      </c>
      <c r="C80" s="3">
        <v>597</v>
      </c>
      <c r="D80" s="73">
        <v>538</v>
      </c>
      <c r="E80" s="73">
        <v>356</v>
      </c>
      <c r="F80" s="11">
        <v>5260</v>
      </c>
      <c r="G80" s="3">
        <v>1236</v>
      </c>
      <c r="H80" s="11">
        <v>1169</v>
      </c>
      <c r="I80" s="3">
        <v>620</v>
      </c>
    </row>
    <row r="81" spans="1:18">
      <c r="A81" s="3" t="s">
        <v>11</v>
      </c>
      <c r="B81" s="10">
        <v>0</v>
      </c>
      <c r="C81" s="3">
        <v>249</v>
      </c>
      <c r="D81" s="73">
        <v>0</v>
      </c>
      <c r="E81" s="73">
        <v>249</v>
      </c>
      <c r="F81" s="10">
        <v>354</v>
      </c>
      <c r="G81" s="3">
        <v>268</v>
      </c>
      <c r="H81" s="10">
        <v>180</v>
      </c>
      <c r="I81" s="3">
        <v>292</v>
      </c>
    </row>
    <row r="82" spans="1:18">
      <c r="A82" s="3" t="s">
        <v>12</v>
      </c>
      <c r="B82" s="11">
        <v>1040</v>
      </c>
      <c r="C82" s="3">
        <v>494</v>
      </c>
      <c r="D82" s="73">
        <v>734</v>
      </c>
      <c r="E82" s="73">
        <v>448</v>
      </c>
      <c r="F82" s="11">
        <v>11611</v>
      </c>
      <c r="G82" s="12">
        <v>1705</v>
      </c>
      <c r="H82" s="11">
        <v>3370</v>
      </c>
      <c r="I82" s="3">
        <v>975</v>
      </c>
    </row>
    <row r="83" spans="1:18">
      <c r="A83" s="3" t="s">
        <v>17</v>
      </c>
      <c r="B83" s="11">
        <v>4381</v>
      </c>
      <c r="C83" s="3">
        <v>538</v>
      </c>
      <c r="D83" s="73">
        <v>2958</v>
      </c>
      <c r="E83" s="73">
        <v>434</v>
      </c>
      <c r="F83" s="11">
        <v>32006</v>
      </c>
      <c r="G83" s="12">
        <v>1662</v>
      </c>
      <c r="H83" s="11">
        <v>9669</v>
      </c>
      <c r="I83" s="3">
        <v>1112</v>
      </c>
    </row>
    <row r="84" spans="1:18">
      <c r="A84" s="3" t="s">
        <v>7</v>
      </c>
      <c r="B84" s="10">
        <v>158</v>
      </c>
      <c r="C84" s="3">
        <v>141</v>
      </c>
      <c r="D84" s="73">
        <v>301</v>
      </c>
      <c r="E84" s="73">
        <v>272</v>
      </c>
      <c r="F84" s="11">
        <v>4743</v>
      </c>
      <c r="G84" s="3">
        <v>1269</v>
      </c>
      <c r="H84" s="10">
        <v>983</v>
      </c>
      <c r="I84" s="3">
        <v>526</v>
      </c>
    </row>
    <row r="85" spans="1:18">
      <c r="A85" s="3" t="s">
        <v>10</v>
      </c>
      <c r="B85" s="10">
        <v>158</v>
      </c>
      <c r="C85" s="3">
        <v>141</v>
      </c>
      <c r="D85" s="73">
        <v>162</v>
      </c>
      <c r="E85" s="73">
        <v>169</v>
      </c>
      <c r="F85" s="11">
        <v>4671</v>
      </c>
      <c r="G85" s="3">
        <v>1238</v>
      </c>
      <c r="H85" s="10">
        <v>983</v>
      </c>
      <c r="I85" s="3">
        <v>526</v>
      </c>
      <c r="M85" s="102" t="s">
        <v>83</v>
      </c>
      <c r="N85" s="5"/>
      <c r="O85" s="7" t="s">
        <v>31</v>
      </c>
      <c r="P85" s="5" t="s">
        <v>19</v>
      </c>
      <c r="Q85" s="5" t="s">
        <v>32</v>
      </c>
      <c r="R85" s="5" t="s">
        <v>33</v>
      </c>
    </row>
    <row r="86" spans="1:18">
      <c r="A86" s="3" t="s">
        <v>11</v>
      </c>
      <c r="B86" s="10">
        <v>0</v>
      </c>
      <c r="C86" s="3">
        <v>249</v>
      </c>
      <c r="D86" s="73">
        <v>139</v>
      </c>
      <c r="E86" s="73">
        <v>227</v>
      </c>
      <c r="F86" s="10">
        <v>72</v>
      </c>
      <c r="G86" s="3">
        <v>118</v>
      </c>
      <c r="H86" s="10">
        <v>0</v>
      </c>
      <c r="I86" s="3">
        <v>249</v>
      </c>
      <c r="M86" s="102"/>
      <c r="N86" s="6" t="s">
        <v>25</v>
      </c>
      <c r="O86" s="7">
        <f>D99/D90</f>
        <v>0.4880901195287643</v>
      </c>
      <c r="P86" s="7">
        <f>B99/B90</f>
        <v>0.35706031892766349</v>
      </c>
      <c r="Q86" s="7">
        <f>H99/H90</f>
        <v>0.59306199668502735</v>
      </c>
      <c r="R86" s="7">
        <f>F99/F90</f>
        <v>0.48488597246127368</v>
      </c>
    </row>
    <row r="87" spans="1:18">
      <c r="A87" s="3" t="s">
        <v>12</v>
      </c>
      <c r="B87" s="11">
        <v>4223</v>
      </c>
      <c r="C87" s="3">
        <v>574</v>
      </c>
      <c r="D87" s="73">
        <v>2657</v>
      </c>
      <c r="E87" s="73">
        <v>419</v>
      </c>
      <c r="F87" s="11">
        <v>27263</v>
      </c>
      <c r="G87" s="12">
        <v>1964</v>
      </c>
      <c r="H87" s="11">
        <v>8686</v>
      </c>
      <c r="I87" s="3">
        <v>1195</v>
      </c>
      <c r="M87" s="102"/>
      <c r="N87" s="6" t="s">
        <v>30</v>
      </c>
      <c r="O87" s="7">
        <f>D100/D91</f>
        <v>0.40282813633067438</v>
      </c>
      <c r="P87" s="7">
        <f>B100/B91</f>
        <v>0.11872834111797499</v>
      </c>
      <c r="Q87" s="7">
        <f t="shared" ref="Q87:Q88" si="1">H100/H91</f>
        <v>0.60568930688478984</v>
      </c>
      <c r="R87" s="7">
        <f t="shared" ref="R87:R88" si="2">F100/F91</f>
        <v>0.44204180354499839</v>
      </c>
    </row>
    <row r="88" spans="1:18">
      <c r="M88" s="102"/>
      <c r="N88" s="6" t="s">
        <v>26</v>
      </c>
      <c r="O88" s="7">
        <f>D101/D92</f>
        <v>0.56502535579911661</v>
      </c>
      <c r="P88" s="7">
        <f>B101/B92</f>
        <v>0.60639974779319039</v>
      </c>
      <c r="Q88" s="7">
        <f t="shared" si="1"/>
        <v>0.58015034538805366</v>
      </c>
      <c r="R88" s="7">
        <f t="shared" si="2"/>
        <v>0.5271593944790739</v>
      </c>
    </row>
    <row r="89" spans="1:18">
      <c r="B89" s="44" t="s">
        <v>82</v>
      </c>
      <c r="D89" s="44" t="s">
        <v>31</v>
      </c>
      <c r="F89" s="44" t="s">
        <v>33</v>
      </c>
      <c r="H89" s="44" t="s">
        <v>32</v>
      </c>
      <c r="J89" t="s">
        <v>91</v>
      </c>
      <c r="M89" s="102" t="s">
        <v>81</v>
      </c>
      <c r="N89" s="5"/>
      <c r="O89" s="7" t="s">
        <v>31</v>
      </c>
      <c r="P89" s="5" t="s">
        <v>19</v>
      </c>
      <c r="Q89" s="5" t="s">
        <v>32</v>
      </c>
      <c r="R89" s="5" t="s">
        <v>33</v>
      </c>
    </row>
    <row r="90" spans="1:18" ht="14.25">
      <c r="A90" s="41" t="s">
        <v>73</v>
      </c>
      <c r="B90" s="46">
        <f>SUM(B11,B18,B50,B57)</f>
        <v>12981</v>
      </c>
      <c r="C90" s="43"/>
      <c r="D90" s="43">
        <f>SUM(D11,D18,D50,D57)</f>
        <v>11629</v>
      </c>
      <c r="E90" s="43"/>
      <c r="F90" s="46">
        <f>SUM(F11,F18,F50,F57)</f>
        <v>55776</v>
      </c>
      <c r="G90" s="46"/>
      <c r="H90" s="46">
        <f>SUM(H11,H18,H50,H57)</f>
        <v>59729</v>
      </c>
      <c r="I90" s="43"/>
      <c r="J90" s="52">
        <v>145562</v>
      </c>
      <c r="M90" s="102"/>
      <c r="N90" s="6" t="s">
        <v>25</v>
      </c>
      <c r="O90" s="7">
        <f>D102/D93</f>
        <v>0.84265777833156807</v>
      </c>
      <c r="P90" s="7">
        <f>B102/B93</f>
        <v>0.78662588857662419</v>
      </c>
      <c r="Q90" s="7">
        <f>H102/H93</f>
        <v>0.76664464142490851</v>
      </c>
      <c r="R90" s="7">
        <f>F102/F93</f>
        <v>0.83055277427408558</v>
      </c>
    </row>
    <row r="91" spans="1:18">
      <c r="A91" s="47" t="s">
        <v>87</v>
      </c>
      <c r="B91" s="48">
        <f>SUM(B11,B18)</f>
        <v>6637</v>
      </c>
      <c r="C91" s="49"/>
      <c r="D91" s="61">
        <f>SUM(D11,D18)</f>
        <v>5516</v>
      </c>
      <c r="E91" s="49"/>
      <c r="F91" s="48">
        <f>SUM(F11,F18)</f>
        <v>27701</v>
      </c>
      <c r="G91" s="48"/>
      <c r="H91" s="48">
        <f>SUM(H11,H18)</f>
        <v>30197</v>
      </c>
      <c r="M91" s="102"/>
      <c r="N91" s="6" t="s">
        <v>30</v>
      </c>
      <c r="O91" s="7">
        <f>D103/D94</f>
        <v>0.93125997309220609</v>
      </c>
      <c r="P91" s="7">
        <f t="shared" ref="P91:P92" si="3">B103/B94</f>
        <v>0.78509566305529033</v>
      </c>
      <c r="Q91" s="7">
        <f t="shared" ref="Q91:Q92" si="4">H103/H94</f>
        <v>0.83463989217898926</v>
      </c>
      <c r="R91" s="7">
        <f t="shared" ref="R91:R92" si="5">F103/F94</f>
        <v>0.86217198102444004</v>
      </c>
    </row>
    <row r="92" spans="1:18">
      <c r="A92" s="47" t="s">
        <v>26</v>
      </c>
      <c r="B92" s="48">
        <f>SUM(B50,B57)</f>
        <v>6344</v>
      </c>
      <c r="C92" s="49"/>
      <c r="D92" s="61">
        <f>SUM(D50,D57)</f>
        <v>6113</v>
      </c>
      <c r="E92" s="49"/>
      <c r="F92" s="48">
        <f>SUM(F50,F57)</f>
        <v>28075</v>
      </c>
      <c r="G92" s="48"/>
      <c r="H92" s="48">
        <f>SUM(H50,H57)</f>
        <v>29532</v>
      </c>
      <c r="M92" s="102"/>
      <c r="N92" s="6" t="s">
        <v>26</v>
      </c>
      <c r="O92" s="7">
        <f>D104/D95</f>
        <v>0.75483050584623024</v>
      </c>
      <c r="P92" s="7">
        <f t="shared" si="3"/>
        <v>0.78816850911263814</v>
      </c>
      <c r="Q92" s="7">
        <f t="shared" si="4"/>
        <v>0.69265879902811522</v>
      </c>
      <c r="R92" s="7">
        <f t="shared" si="5"/>
        <v>0.79633851168784753</v>
      </c>
    </row>
    <row r="93" spans="1:18" ht="14.25">
      <c r="A93" s="41" t="s">
        <v>74</v>
      </c>
      <c r="B93" s="46">
        <f>SUM(B25,B32,B64,B71)</f>
        <v>60490</v>
      </c>
      <c r="C93" s="43"/>
      <c r="D93" s="43">
        <f>SUM(D25,D32,D64,D71)</f>
        <v>64204</v>
      </c>
      <c r="E93" s="43"/>
      <c r="F93" s="46">
        <f>SUM(F25,F32,F64,F71)</f>
        <v>384515</v>
      </c>
      <c r="G93" s="46"/>
      <c r="H93" s="46">
        <f>SUM(H25,H32,H64,H71)</f>
        <v>240633</v>
      </c>
      <c r="I93" s="43"/>
      <c r="J93">
        <v>781119</v>
      </c>
      <c r="M93" s="102" t="s">
        <v>79</v>
      </c>
      <c r="N93" s="5"/>
      <c r="O93" s="7" t="s">
        <v>31</v>
      </c>
      <c r="P93" s="5" t="s">
        <v>19</v>
      </c>
      <c r="Q93" s="5" t="s">
        <v>32</v>
      </c>
      <c r="R93" s="5" t="s">
        <v>33</v>
      </c>
    </row>
    <row r="94" spans="1:18">
      <c r="A94" s="47" t="s">
        <v>87</v>
      </c>
      <c r="B94" s="48">
        <f>SUM(B25,B32)</f>
        <v>30367</v>
      </c>
      <c r="C94" s="49"/>
      <c r="D94" s="61">
        <f>SUM(D25,D32)</f>
        <v>31961</v>
      </c>
      <c r="E94" s="49"/>
      <c r="F94" s="48">
        <f>SUM(F25,F32)</f>
        <v>199836</v>
      </c>
      <c r="G94" s="48"/>
      <c r="H94" s="48">
        <f>SUM(H25,H32)</f>
        <v>125393</v>
      </c>
      <c r="M94" s="102"/>
      <c r="N94" s="6" t="s">
        <v>25</v>
      </c>
      <c r="O94" s="7">
        <f>D105/D96</f>
        <v>0.78828478366937882</v>
      </c>
      <c r="P94" s="7">
        <f>B105/B96</f>
        <v>0.71072940343809121</v>
      </c>
      <c r="Q94" s="7">
        <f>H105/H96</f>
        <v>0.73212656727548753</v>
      </c>
      <c r="R94" s="7">
        <f>F105/F96</f>
        <v>0.78676375397180498</v>
      </c>
    </row>
    <row r="95" spans="1:18">
      <c r="A95" s="47" t="s">
        <v>26</v>
      </c>
      <c r="B95" s="48">
        <f>SUM(B64,B71)</f>
        <v>30123</v>
      </c>
      <c r="C95" s="49"/>
      <c r="D95" s="61">
        <f>SUM(D64,D71)</f>
        <v>32243</v>
      </c>
      <c r="E95" s="49"/>
      <c r="F95" s="48">
        <f>SUM(F64,F71)</f>
        <v>184679</v>
      </c>
      <c r="G95" s="48"/>
      <c r="H95" s="48">
        <f>SUM(H64,H71)</f>
        <v>115240</v>
      </c>
      <c r="M95" s="102"/>
      <c r="N95" s="6" t="s">
        <v>30</v>
      </c>
      <c r="O95" s="7">
        <f>D106/D97</f>
        <v>0.85348346986151502</v>
      </c>
      <c r="P95" s="7">
        <f t="shared" ref="P95:P96" si="6">B106/B97</f>
        <v>0.66557669441141498</v>
      </c>
      <c r="Q95" s="7">
        <f t="shared" ref="Q95:Q96" si="7">H106/H97</f>
        <v>0.79020502602995046</v>
      </c>
      <c r="R95" s="7">
        <f t="shared" ref="R95:R96" si="8">F106/F97</f>
        <v>0.81102414112869559</v>
      </c>
    </row>
    <row r="96" spans="1:18" ht="14.25">
      <c r="A96" s="41" t="s">
        <v>84</v>
      </c>
      <c r="B96" s="46">
        <f>SUM(B90,B93)</f>
        <v>73471</v>
      </c>
      <c r="C96" s="43"/>
      <c r="D96" s="43">
        <f>SUM(D90,D93)</f>
        <v>75833</v>
      </c>
      <c r="E96" s="43"/>
      <c r="F96" s="43">
        <f>SUM(F90,F93)</f>
        <v>440291</v>
      </c>
      <c r="G96" s="43"/>
      <c r="H96" s="43">
        <f>SUM(H90,H93)</f>
        <v>300362</v>
      </c>
      <c r="I96" s="43"/>
      <c r="J96" s="79">
        <f>SUM(J90,J93)</f>
        <v>926681</v>
      </c>
      <c r="M96" s="102"/>
      <c r="N96" s="6" t="s">
        <v>26</v>
      </c>
      <c r="O96" s="7">
        <f>D107/D98</f>
        <v>0.7245802482010637</v>
      </c>
      <c r="P96" s="7">
        <f t="shared" si="6"/>
        <v>0.75654701510955114</v>
      </c>
      <c r="Q96" s="7">
        <f t="shared" si="7"/>
        <v>0.66970823087337328</v>
      </c>
      <c r="R96" s="7">
        <f t="shared" si="8"/>
        <v>0.76081765795237688</v>
      </c>
    </row>
    <row r="97" spans="1:18">
      <c r="A97" s="47" t="s">
        <v>87</v>
      </c>
      <c r="B97" s="48">
        <f>SUM(B91,B94)</f>
        <v>37004</v>
      </c>
      <c r="C97" s="49"/>
      <c r="D97" s="61">
        <f>SUM(D91,D94)</f>
        <v>37477</v>
      </c>
      <c r="E97" s="49"/>
      <c r="F97" s="48">
        <f>SUM(F91,F94)</f>
        <v>227537</v>
      </c>
      <c r="G97" s="48"/>
      <c r="H97" s="48">
        <f>SUM(H91,H94)</f>
        <v>155590</v>
      </c>
    </row>
    <row r="98" spans="1:18">
      <c r="A98" s="47" t="s">
        <v>26</v>
      </c>
      <c r="B98" s="48">
        <f>SUM(B92,B95)</f>
        <v>36467</v>
      </c>
      <c r="C98" s="49"/>
      <c r="D98" s="61">
        <f>SUM(D92,D95)</f>
        <v>38356</v>
      </c>
      <c r="E98" s="49"/>
      <c r="F98" s="48">
        <f>SUM(F92,F95)</f>
        <v>212754</v>
      </c>
      <c r="G98" s="48"/>
      <c r="H98" s="48">
        <f>SUM(H92,H95)</f>
        <v>144772</v>
      </c>
      <c r="N98" s="5"/>
      <c r="O98" s="5" t="s">
        <v>27</v>
      </c>
      <c r="P98" s="5" t="s">
        <v>28</v>
      </c>
      <c r="Q98" s="5" t="s">
        <v>29</v>
      </c>
    </row>
    <row r="99" spans="1:18" ht="14.25">
      <c r="A99" s="41" t="s">
        <v>75</v>
      </c>
      <c r="B99" s="46">
        <f>SUM(B15,B22,B54,B61)</f>
        <v>4635</v>
      </c>
      <c r="C99" s="43"/>
      <c r="D99" s="43">
        <f>SUM(D15,D22,D54,D61)</f>
        <v>5676</v>
      </c>
      <c r="E99" s="43"/>
      <c r="F99" s="43">
        <f>SUM(F15,F22,F54,F61)</f>
        <v>27045</v>
      </c>
      <c r="G99" s="43"/>
      <c r="H99" s="43">
        <f>SUM(H15,H22,H54,H61)</f>
        <v>35423</v>
      </c>
      <c r="I99" s="43"/>
      <c r="J99">
        <v>74849</v>
      </c>
      <c r="N99" s="6" t="s">
        <v>20</v>
      </c>
      <c r="O99" s="15">
        <f>SUM(O100,O101)</f>
        <v>75833</v>
      </c>
      <c r="P99" s="15">
        <f>SUM(P100,P101)</f>
        <v>59778</v>
      </c>
      <c r="Q99" s="20">
        <f t="shared" ref="Q99:Q110" si="9">P99/O99</f>
        <v>0.78828478366937882</v>
      </c>
    </row>
    <row r="100" spans="1:18">
      <c r="A100" s="47" t="s">
        <v>87</v>
      </c>
      <c r="B100" s="50">
        <f>SUM(B15,B22)</f>
        <v>788</v>
      </c>
      <c r="C100" s="49"/>
      <c r="D100" s="61">
        <f>SUM(D15,D22)</f>
        <v>2222</v>
      </c>
      <c r="E100" s="49"/>
      <c r="F100" s="48">
        <f>SUM(F15,F22)</f>
        <v>12245</v>
      </c>
      <c r="G100" s="49"/>
      <c r="H100" s="48">
        <f>SUM(H15,H22)</f>
        <v>18290</v>
      </c>
      <c r="M100" s="45"/>
      <c r="N100" s="6" t="s">
        <v>30</v>
      </c>
      <c r="O100" s="13">
        <f>SUM(D11,D18,D25,D32)</f>
        <v>37477</v>
      </c>
      <c r="P100" s="13">
        <f>SUM(D15,D22,D29,D36)</f>
        <v>31986</v>
      </c>
      <c r="Q100" s="20">
        <f t="shared" si="9"/>
        <v>0.85348346986151502</v>
      </c>
    </row>
    <row r="101" spans="1:18">
      <c r="A101" s="47" t="s">
        <v>26</v>
      </c>
      <c r="B101" s="50">
        <f>SUM(B54,B61)</f>
        <v>3847</v>
      </c>
      <c r="C101" s="49"/>
      <c r="D101" s="61">
        <f>SUM(D54,D61)</f>
        <v>3454</v>
      </c>
      <c r="E101" s="49"/>
      <c r="F101" s="48">
        <f>SUM(F54,F61)</f>
        <v>14800</v>
      </c>
      <c r="G101" s="49"/>
      <c r="H101" s="48">
        <f>SUM(H54,H61)</f>
        <v>17133</v>
      </c>
      <c r="N101" s="6" t="s">
        <v>26</v>
      </c>
      <c r="O101" s="13">
        <f>SUM(D50,D57,D64,D71)</f>
        <v>38356</v>
      </c>
      <c r="P101" s="13">
        <f>SUM(D54,D61,D68,D75)</f>
        <v>27792</v>
      </c>
      <c r="Q101" s="20">
        <f t="shared" si="9"/>
        <v>0.7245802482010637</v>
      </c>
    </row>
    <row r="102" spans="1:18" ht="14.25">
      <c r="A102" s="41" t="s">
        <v>76</v>
      </c>
      <c r="B102" s="43">
        <f>SUM(B29,B36,B68,B75)</f>
        <v>47583</v>
      </c>
      <c r="C102" s="43"/>
      <c r="D102" s="43">
        <f>SUM(D29,D36,D68,D75)</f>
        <v>54102</v>
      </c>
      <c r="E102" s="43"/>
      <c r="F102" s="43">
        <f>SUM(F29,F36,F68,F75)</f>
        <v>319360</v>
      </c>
      <c r="G102" s="43"/>
      <c r="H102" s="43">
        <f>SUM(H29,H36,H68,H75)</f>
        <v>184480</v>
      </c>
      <c r="I102" s="43"/>
      <c r="J102">
        <v>632829</v>
      </c>
      <c r="N102" s="18" t="s">
        <v>19</v>
      </c>
      <c r="O102" s="15">
        <f>SUM(O103,O104)</f>
        <v>73471</v>
      </c>
      <c r="P102" s="15">
        <f>SUM(P103,P104)</f>
        <v>52218</v>
      </c>
      <c r="Q102" s="20">
        <f t="shared" si="9"/>
        <v>0.71072940343809121</v>
      </c>
    </row>
    <row r="103" spans="1:18">
      <c r="A103" s="47" t="s">
        <v>87</v>
      </c>
      <c r="B103" s="50">
        <f>SUM(B29,B36)</f>
        <v>23841</v>
      </c>
      <c r="C103" s="49"/>
      <c r="D103" s="61">
        <f>SUM(D29,D36)</f>
        <v>29764</v>
      </c>
      <c r="E103" s="49"/>
      <c r="F103" s="48">
        <f>SUM(F29,F36)</f>
        <v>172293</v>
      </c>
      <c r="G103" s="49"/>
      <c r="H103" s="48">
        <f>SUM(H29,H36)</f>
        <v>104658</v>
      </c>
      <c r="N103" s="6" t="s">
        <v>30</v>
      </c>
      <c r="O103" s="13">
        <f>SUM(B11,B18,B25,B32)</f>
        <v>37004</v>
      </c>
      <c r="P103" s="19">
        <f>SUM(B15,B22,B29,B36)</f>
        <v>24629</v>
      </c>
      <c r="Q103" s="20">
        <f t="shared" si="9"/>
        <v>0.66557669441141498</v>
      </c>
    </row>
    <row r="104" spans="1:18">
      <c r="A104" s="47" t="s">
        <v>26</v>
      </c>
      <c r="B104" s="50">
        <f>SUM(B68,B75)</f>
        <v>23742</v>
      </c>
      <c r="C104" s="49"/>
      <c r="D104" s="61">
        <f>SUM(D68,D75)</f>
        <v>24338</v>
      </c>
      <c r="E104" s="49"/>
      <c r="F104" s="48">
        <f>SUM(F68,F75)</f>
        <v>147067</v>
      </c>
      <c r="G104" s="49"/>
      <c r="H104" s="48">
        <f>SUM(H68,H75)</f>
        <v>79822</v>
      </c>
      <c r="N104" s="6" t="s">
        <v>26</v>
      </c>
      <c r="O104" s="13">
        <f>SUM(B50,B57,B64,B71)</f>
        <v>36467</v>
      </c>
      <c r="P104" s="13">
        <f>SUM(B54,B61,B68,B75)</f>
        <v>27589</v>
      </c>
      <c r="Q104" s="20">
        <f t="shared" si="9"/>
        <v>0.75654701510955114</v>
      </c>
    </row>
    <row r="105" spans="1:18" ht="25.5">
      <c r="A105" s="41" t="s">
        <v>85</v>
      </c>
      <c r="B105" s="43">
        <f>SUM(B99,B102)</f>
        <v>52218</v>
      </c>
      <c r="C105" s="43"/>
      <c r="D105" s="43">
        <f>SUM(D99,D102)</f>
        <v>59778</v>
      </c>
      <c r="E105" s="43"/>
      <c r="F105" s="43">
        <f>SUM(F99,F102)</f>
        <v>346405</v>
      </c>
      <c r="G105" s="43"/>
      <c r="H105" s="43">
        <f>SUM(H99,H102)</f>
        <v>219903</v>
      </c>
      <c r="I105" s="43"/>
      <c r="J105" s="78">
        <f>SUM(J99,J102)</f>
        <v>707678</v>
      </c>
      <c r="N105" s="6" t="s">
        <v>23</v>
      </c>
      <c r="O105" s="11">
        <f>SUM(O107,O106)</f>
        <v>300362</v>
      </c>
      <c r="P105" s="13">
        <f>SUM(P106,P107)</f>
        <v>219903</v>
      </c>
      <c r="Q105" s="20">
        <f t="shared" si="9"/>
        <v>0.73212656727548753</v>
      </c>
    </row>
    <row r="106" spans="1:18">
      <c r="A106" s="47" t="s">
        <v>87</v>
      </c>
      <c r="B106" s="50">
        <f>SUM(B100,B103)</f>
        <v>24629</v>
      </c>
      <c r="C106" s="49"/>
      <c r="D106" s="61">
        <f>SUM(D100,D103)</f>
        <v>31986</v>
      </c>
      <c r="E106" s="49"/>
      <c r="F106" s="48">
        <f>SUM(F100,F103)</f>
        <v>184538</v>
      </c>
      <c r="G106" s="49"/>
      <c r="H106" s="48">
        <f>SUM(H100,H103)</f>
        <v>122948</v>
      </c>
      <c r="M106" s="102" t="s">
        <v>79</v>
      </c>
      <c r="N106" s="18" t="s">
        <v>30</v>
      </c>
      <c r="O106" s="19">
        <f>SUM(H11,H18,H25,H32)</f>
        <v>155590</v>
      </c>
      <c r="P106" s="19">
        <f>SUM(H15,H22,H29,H36)</f>
        <v>122948</v>
      </c>
      <c r="Q106" s="20">
        <f t="shared" si="9"/>
        <v>0.79020502602995046</v>
      </c>
    </row>
    <row r="107" spans="1:18">
      <c r="A107" s="47" t="s">
        <v>26</v>
      </c>
      <c r="B107" s="50">
        <f>SUM(B101,B104)</f>
        <v>27589</v>
      </c>
      <c r="C107" s="49"/>
      <c r="D107" s="61">
        <f>SUM(D101,D104)</f>
        <v>27792</v>
      </c>
      <c r="E107" s="49"/>
      <c r="F107" s="48">
        <f>SUM(F101,F104)</f>
        <v>161867</v>
      </c>
      <c r="G107" s="49"/>
      <c r="H107" s="48">
        <f>SUM(H101,H104)</f>
        <v>96955</v>
      </c>
      <c r="M107" s="102"/>
      <c r="N107" s="6" t="s">
        <v>26</v>
      </c>
      <c r="O107" s="13">
        <f>SUM(H50,H57,H64,H71)</f>
        <v>144772</v>
      </c>
      <c r="P107" s="13">
        <f>SUM(H54,H61,H68,H75)</f>
        <v>96955</v>
      </c>
      <c r="Q107" s="20">
        <f t="shared" si="9"/>
        <v>0.66970823087337328</v>
      </c>
    </row>
    <row r="108" spans="1:18" ht="12.75" customHeight="1">
      <c r="A108" s="42" t="s">
        <v>77</v>
      </c>
      <c r="B108" s="8">
        <f t="shared" ref="B108:D116" si="10">B99/B90</f>
        <v>0.35706031892766349</v>
      </c>
      <c r="C108" s="8"/>
      <c r="D108" s="8">
        <f t="shared" si="10"/>
        <v>0.4880901195287643</v>
      </c>
      <c r="E108" s="8"/>
      <c r="F108" s="8">
        <f t="shared" ref="F108:F116" si="11">F99/F90</f>
        <v>0.48488597246127368</v>
      </c>
      <c r="G108" s="8"/>
      <c r="H108" s="8">
        <f t="shared" ref="H108:J116" si="12">H99/H90</f>
        <v>0.59306199668502735</v>
      </c>
      <c r="I108" s="8"/>
      <c r="J108" s="8">
        <f t="shared" si="12"/>
        <v>0.51420700457536994</v>
      </c>
      <c r="M108" s="102"/>
      <c r="N108" s="6" t="s">
        <v>21</v>
      </c>
      <c r="O108" s="13">
        <f>SUM(O109,O110)</f>
        <v>440291</v>
      </c>
      <c r="P108" s="13">
        <f>SUM(P109,P110)</f>
        <v>346405</v>
      </c>
      <c r="Q108" s="20">
        <f t="shared" si="9"/>
        <v>0.78676375397180498</v>
      </c>
    </row>
    <row r="109" spans="1:18" ht="12.75" customHeight="1">
      <c r="A109" s="47" t="s">
        <v>87</v>
      </c>
      <c r="B109" s="51">
        <f t="shared" si="10"/>
        <v>0.11872834111797499</v>
      </c>
      <c r="C109" s="49"/>
      <c r="D109" s="62">
        <f t="shared" si="10"/>
        <v>0.40282813633067438</v>
      </c>
      <c r="E109" s="49"/>
      <c r="F109" s="51">
        <f t="shared" si="11"/>
        <v>0.44204180354499839</v>
      </c>
      <c r="G109" s="49"/>
      <c r="H109" s="51">
        <f t="shared" si="12"/>
        <v>0.60568930688478984</v>
      </c>
      <c r="M109" s="102"/>
      <c r="N109" s="18" t="s">
        <v>30</v>
      </c>
      <c r="O109" s="19">
        <f>SUM(F11,F18,F25,F32)</f>
        <v>227537</v>
      </c>
      <c r="P109" s="19">
        <f>SUM(F15,F22,F29,F36)</f>
        <v>184538</v>
      </c>
      <c r="Q109" s="20">
        <f t="shared" si="9"/>
        <v>0.81102414112869559</v>
      </c>
    </row>
    <row r="110" spans="1:18" ht="12.75" customHeight="1">
      <c r="A110" s="47" t="s">
        <v>26</v>
      </c>
      <c r="B110" s="51">
        <f t="shared" si="10"/>
        <v>0.60639974779319039</v>
      </c>
      <c r="C110" s="49"/>
      <c r="D110" s="62">
        <f t="shared" si="10"/>
        <v>0.56502535579911661</v>
      </c>
      <c r="E110" s="49"/>
      <c r="F110" s="51">
        <f t="shared" si="11"/>
        <v>0.5271593944790739</v>
      </c>
      <c r="G110" s="49"/>
      <c r="H110" s="51">
        <f t="shared" si="12"/>
        <v>0.58015034538805366</v>
      </c>
      <c r="M110" s="102"/>
      <c r="N110" s="6" t="s">
        <v>24</v>
      </c>
      <c r="O110" s="13">
        <f>SUM(F50,F57,F64,F71)</f>
        <v>212754</v>
      </c>
      <c r="P110" s="13">
        <f>SUM(F54,F61,F68,F75)</f>
        <v>161867</v>
      </c>
      <c r="Q110" s="20">
        <f t="shared" si="9"/>
        <v>0.76081765795237688</v>
      </c>
    </row>
    <row r="111" spans="1:18" ht="14.25" customHeight="1">
      <c r="A111" s="42" t="s">
        <v>78</v>
      </c>
      <c r="B111" s="8">
        <f t="shared" si="10"/>
        <v>0.78662588857662419</v>
      </c>
      <c r="C111" s="8"/>
      <c r="D111" s="8">
        <f t="shared" si="10"/>
        <v>0.84265777833156807</v>
      </c>
      <c r="E111" s="8"/>
      <c r="F111" s="8">
        <f t="shared" si="11"/>
        <v>0.83055277427408558</v>
      </c>
      <c r="G111" s="8"/>
      <c r="H111" s="8">
        <f t="shared" si="12"/>
        <v>0.76664464142490851</v>
      </c>
      <c r="I111" s="8"/>
      <c r="J111" s="8">
        <f t="shared" si="12"/>
        <v>0.81015696712024676</v>
      </c>
      <c r="M111" s="102"/>
    </row>
    <row r="112" spans="1:18" ht="14.25" customHeight="1">
      <c r="A112" s="47" t="s">
        <v>87</v>
      </c>
      <c r="B112" s="51">
        <f t="shared" si="10"/>
        <v>0.78509566305529033</v>
      </c>
      <c r="C112" s="49"/>
      <c r="D112" s="62">
        <f t="shared" si="10"/>
        <v>0.93125997309220609</v>
      </c>
      <c r="E112" s="49"/>
      <c r="F112" s="51">
        <f t="shared" si="11"/>
        <v>0.86217198102444004</v>
      </c>
      <c r="G112" s="49"/>
      <c r="H112" s="51">
        <f t="shared" si="12"/>
        <v>0.83463989217898926</v>
      </c>
      <c r="N112" s="5"/>
      <c r="O112" s="5" t="s">
        <v>31</v>
      </c>
      <c r="P112" s="5" t="s">
        <v>19</v>
      </c>
      <c r="Q112" s="5" t="s">
        <v>32</v>
      </c>
      <c r="R112" s="7" t="s">
        <v>33</v>
      </c>
    </row>
    <row r="113" spans="1:18" ht="14.25" customHeight="1">
      <c r="A113" s="47" t="s">
        <v>26</v>
      </c>
      <c r="B113" s="51">
        <f t="shared" si="10"/>
        <v>0.78816850911263814</v>
      </c>
      <c r="C113" s="49"/>
      <c r="D113" s="62">
        <f t="shared" si="10"/>
        <v>0.75483050584623024</v>
      </c>
      <c r="E113" s="49"/>
      <c r="F113" s="51">
        <f t="shared" si="11"/>
        <v>0.79633851168784753</v>
      </c>
      <c r="G113" s="49"/>
      <c r="H113" s="51">
        <f t="shared" si="12"/>
        <v>0.69265879902811522</v>
      </c>
      <c r="N113" s="18" t="s">
        <v>25</v>
      </c>
      <c r="O113" s="63">
        <f>Q99</f>
        <v>0.78828478366937882</v>
      </c>
      <c r="P113" s="20">
        <f>Q102</f>
        <v>0.71072940343809121</v>
      </c>
      <c r="Q113" s="20">
        <f>Q105</f>
        <v>0.73212656727548753</v>
      </c>
      <c r="R113" s="20">
        <f>Q108</f>
        <v>0.78676375397180498</v>
      </c>
    </row>
    <row r="114" spans="1:18" ht="15" customHeight="1">
      <c r="A114" s="42" t="s">
        <v>86</v>
      </c>
      <c r="B114" s="8">
        <f t="shared" si="10"/>
        <v>0.71072940343809121</v>
      </c>
      <c r="D114" s="8">
        <f t="shared" si="10"/>
        <v>0.78828478366937882</v>
      </c>
      <c r="F114" s="8">
        <f t="shared" si="11"/>
        <v>0.78676375397180498</v>
      </c>
      <c r="H114" s="8">
        <f t="shared" si="12"/>
        <v>0.73212656727548753</v>
      </c>
      <c r="J114" s="80">
        <f t="shared" si="12"/>
        <v>0.76366948281015801</v>
      </c>
      <c r="N114" s="6" t="s">
        <v>30</v>
      </c>
      <c r="O114" s="63">
        <f t="shared" ref="O114:O115" si="13">Q100</f>
        <v>0.85348346986151502</v>
      </c>
      <c r="P114" s="7">
        <f>Q103</f>
        <v>0.66557669441141498</v>
      </c>
      <c r="Q114" s="7">
        <f>Q106</f>
        <v>0.79020502602995046</v>
      </c>
      <c r="R114" s="20">
        <f t="shared" ref="R114:R115" si="14">Q109</f>
        <v>0.81102414112869559</v>
      </c>
    </row>
    <row r="115" spans="1:18">
      <c r="A115" s="47" t="s">
        <v>87</v>
      </c>
      <c r="B115" s="51">
        <f t="shared" si="10"/>
        <v>0.66557669441141498</v>
      </c>
      <c r="C115" s="49"/>
      <c r="D115" s="62">
        <f t="shared" si="10"/>
        <v>0.85348346986151502</v>
      </c>
      <c r="E115" s="49"/>
      <c r="F115" s="51">
        <f t="shared" si="11"/>
        <v>0.81102414112869559</v>
      </c>
      <c r="G115" s="49"/>
      <c r="H115" s="51">
        <f t="shared" si="12"/>
        <v>0.79020502602995046</v>
      </c>
      <c r="N115" s="6" t="s">
        <v>26</v>
      </c>
      <c r="O115" s="63">
        <f t="shared" si="13"/>
        <v>0.7245802482010637</v>
      </c>
      <c r="P115" s="7">
        <f>Q104</f>
        <v>0.75654701510955114</v>
      </c>
      <c r="Q115" s="7">
        <f>Q107</f>
        <v>0.66970823087337328</v>
      </c>
      <c r="R115" s="20">
        <f t="shared" si="14"/>
        <v>0.76081765795237688</v>
      </c>
    </row>
    <row r="116" spans="1:18">
      <c r="A116" s="47" t="s">
        <v>26</v>
      </c>
      <c r="B116" s="51">
        <f t="shared" si="10"/>
        <v>0.75654701510955114</v>
      </c>
      <c r="C116" s="49"/>
      <c r="D116" s="62">
        <f t="shared" si="10"/>
        <v>0.7245802482010637</v>
      </c>
      <c r="E116" s="49"/>
      <c r="F116" s="51">
        <f t="shared" si="11"/>
        <v>0.76081765795237688</v>
      </c>
      <c r="G116" s="49"/>
      <c r="H116" s="51">
        <f t="shared" si="12"/>
        <v>0.66970823087337328</v>
      </c>
      <c r="N116" s="17"/>
      <c r="O116" s="17"/>
      <c r="P116" s="17"/>
      <c r="Q116" s="17"/>
    </row>
  </sheetData>
  <mergeCells count="20">
    <mergeCell ref="N33:S33"/>
    <mergeCell ref="A1:B1"/>
    <mergeCell ref="F1:M3"/>
    <mergeCell ref="A2:B2"/>
    <mergeCell ref="B3:B4"/>
    <mergeCell ref="B5:B6"/>
    <mergeCell ref="N6:Q6"/>
    <mergeCell ref="B7:C7"/>
    <mergeCell ref="D7:E7"/>
    <mergeCell ref="F7:G7"/>
    <mergeCell ref="H7:I7"/>
    <mergeCell ref="N27:Q27"/>
    <mergeCell ref="M93:M96"/>
    <mergeCell ref="M106:M111"/>
    <mergeCell ref="N34:S34"/>
    <mergeCell ref="U34:V34"/>
    <mergeCell ref="N57:S57"/>
    <mergeCell ref="N58:S58"/>
    <mergeCell ref="M85:M88"/>
    <mergeCell ref="M89:M92"/>
  </mergeCells>
  <conditionalFormatting sqref="Q29">
    <cfRule type="cellIs" dxfId="3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6"/>
  <sheetViews>
    <sheetView topLeftCell="A78" zoomScale="92" zoomScaleNormal="92" workbookViewId="0">
      <selection activeCell="K90" sqref="K90"/>
    </sheetView>
  </sheetViews>
  <sheetFormatPr defaultRowHeight="12.75"/>
  <cols>
    <col min="1" max="1" width="42.140625" customWidth="1"/>
    <col min="2" max="2" width="11.28515625" bestFit="1" customWidth="1"/>
    <col min="4" max="4" width="10.85546875" bestFit="1" customWidth="1"/>
    <col min="6" max="6" width="12.28515625" bestFit="1" customWidth="1"/>
    <col min="8" max="8" width="12.28515625" bestFit="1" customWidth="1"/>
    <col min="10" max="10" width="12.28515625" customWidth="1"/>
    <col min="14" max="14" width="15.140625" customWidth="1"/>
    <col min="15" max="15" width="16.7109375" customWidth="1"/>
    <col min="16" max="16" width="13.28515625" customWidth="1"/>
    <col min="17" max="17" width="13.140625" customWidth="1"/>
    <col min="18" max="18" width="12.28515625" customWidth="1"/>
    <col min="21" max="21" width="10.28515625" customWidth="1"/>
  </cols>
  <sheetData>
    <row r="1" spans="1:17">
      <c r="A1" s="103" t="s">
        <v>0</v>
      </c>
      <c r="B1" s="103"/>
      <c r="C1" s="1"/>
      <c r="D1" s="1"/>
      <c r="F1" s="114" t="s">
        <v>95</v>
      </c>
      <c r="G1" s="112"/>
      <c r="H1" s="112"/>
      <c r="I1" s="112"/>
      <c r="J1" s="112"/>
      <c r="K1" s="112"/>
      <c r="L1" s="112"/>
      <c r="M1" s="112"/>
    </row>
    <row r="2" spans="1:17">
      <c r="A2" s="103" t="s">
        <v>94</v>
      </c>
      <c r="B2" s="103"/>
      <c r="C2" s="1"/>
      <c r="D2" s="1"/>
      <c r="F2" s="112"/>
      <c r="G2" s="112"/>
      <c r="H2" s="112"/>
      <c r="I2" s="112"/>
      <c r="J2" s="112"/>
      <c r="K2" s="112"/>
      <c r="L2" s="112"/>
      <c r="M2" s="112"/>
    </row>
    <row r="3" spans="1:17">
      <c r="A3" s="1" t="s">
        <v>1</v>
      </c>
      <c r="B3" s="103"/>
      <c r="C3" s="1"/>
      <c r="D3" s="1"/>
      <c r="F3" s="112"/>
      <c r="G3" s="112"/>
      <c r="H3" s="112"/>
      <c r="I3" s="112"/>
      <c r="J3" s="112"/>
      <c r="K3" s="112"/>
      <c r="L3" s="112"/>
      <c r="M3" s="112"/>
    </row>
    <row r="4" spans="1:17">
      <c r="A4" s="1"/>
      <c r="B4" s="103"/>
      <c r="C4" s="1"/>
      <c r="D4" s="1"/>
    </row>
    <row r="5" spans="1:17">
      <c r="A5" s="1" t="s">
        <v>1</v>
      </c>
      <c r="B5" s="103"/>
      <c r="C5" s="1"/>
      <c r="D5" s="1"/>
    </row>
    <row r="6" spans="1:17">
      <c r="A6" s="1"/>
      <c r="B6" s="103"/>
      <c r="C6" s="1"/>
      <c r="D6" s="1"/>
      <c r="N6" s="104" t="s">
        <v>79</v>
      </c>
      <c r="O6" s="104"/>
      <c r="P6" s="104"/>
      <c r="Q6" s="104"/>
    </row>
    <row r="7" spans="1:17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N7" s="5"/>
      <c r="O7" s="5" t="s">
        <v>27</v>
      </c>
      <c r="P7" s="5" t="s">
        <v>28</v>
      </c>
      <c r="Q7" s="5" t="s">
        <v>29</v>
      </c>
    </row>
    <row r="8" spans="1:17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N8" s="6" t="s">
        <v>20</v>
      </c>
      <c r="O8" s="68">
        <f>SUM(O9,O10)</f>
        <v>68176</v>
      </c>
      <c r="P8" s="68">
        <f>SUM(P9,P10)</f>
        <v>50191</v>
      </c>
      <c r="Q8" s="69">
        <f>P8/O8</f>
        <v>0.73619748885238212</v>
      </c>
    </row>
    <row r="9" spans="1:17">
      <c r="A9" s="3" t="s">
        <v>4</v>
      </c>
      <c r="B9" s="11">
        <v>85773</v>
      </c>
      <c r="C9" s="12">
        <v>3474</v>
      </c>
      <c r="D9" s="3">
        <v>74741</v>
      </c>
      <c r="E9" s="3">
        <v>2361</v>
      </c>
      <c r="F9" s="11">
        <v>534104</v>
      </c>
      <c r="G9" s="12">
        <v>1173</v>
      </c>
      <c r="H9" s="11">
        <v>318099</v>
      </c>
      <c r="I9" s="12">
        <v>1141</v>
      </c>
      <c r="N9" s="6" t="s">
        <v>30</v>
      </c>
      <c r="O9" s="5">
        <f>SUM(D11,D18,D25,D32)</f>
        <v>35019</v>
      </c>
      <c r="P9" s="5">
        <f>SUM(D15,D22,D29,D36)</f>
        <v>27918</v>
      </c>
      <c r="Q9" s="20">
        <f>P9/O9</f>
        <v>0.7972243639167309</v>
      </c>
    </row>
    <row r="10" spans="1:17">
      <c r="A10" s="3" t="s">
        <v>5</v>
      </c>
      <c r="B10" s="11">
        <v>41048</v>
      </c>
      <c r="C10" s="12">
        <v>1768</v>
      </c>
      <c r="D10" s="3">
        <v>37839</v>
      </c>
      <c r="E10" s="3">
        <v>1419</v>
      </c>
      <c r="F10" s="11">
        <v>268635</v>
      </c>
      <c r="G10" s="3">
        <v>868</v>
      </c>
      <c r="H10" s="11">
        <v>161478</v>
      </c>
      <c r="I10" s="3">
        <v>1104</v>
      </c>
      <c r="N10" s="6" t="s">
        <v>26</v>
      </c>
      <c r="O10" s="5">
        <f>SUM(D50,D57,D64,D71)</f>
        <v>33157</v>
      </c>
      <c r="P10" s="5">
        <f>SUM(D54,D61,D68,D75)</f>
        <v>22273</v>
      </c>
      <c r="Q10" s="20">
        <f>P10/O10</f>
        <v>0.67174352323792863</v>
      </c>
    </row>
    <row r="11" spans="1:17" s="17" customFormat="1">
      <c r="A11" s="14" t="s">
        <v>6</v>
      </c>
      <c r="B11" s="15">
        <v>2478</v>
      </c>
      <c r="C11" s="14">
        <v>887</v>
      </c>
      <c r="D11" s="14">
        <v>2660</v>
      </c>
      <c r="E11" s="14">
        <v>410</v>
      </c>
      <c r="F11" s="11">
        <v>11539</v>
      </c>
      <c r="G11" s="3">
        <v>823</v>
      </c>
      <c r="H11" s="11">
        <v>13164</v>
      </c>
      <c r="I11" s="3">
        <v>1104</v>
      </c>
      <c r="N11" s="18" t="s">
        <v>19</v>
      </c>
      <c r="O11" s="15">
        <f>SUM(O12,O13)</f>
        <v>75963</v>
      </c>
      <c r="P11" s="19">
        <f>SUM(P12,P13)</f>
        <v>56157</v>
      </c>
      <c r="Q11" s="20">
        <f>P11/O11</f>
        <v>0.73926780142964343</v>
      </c>
    </row>
    <row r="12" spans="1:17">
      <c r="A12" s="3" t="s">
        <v>7</v>
      </c>
      <c r="B12" s="10">
        <v>927</v>
      </c>
      <c r="C12" s="3">
        <v>489</v>
      </c>
      <c r="D12" s="3">
        <v>575</v>
      </c>
      <c r="E12" s="3">
        <v>479</v>
      </c>
      <c r="F12" s="11">
        <v>3542</v>
      </c>
      <c r="G12" s="3">
        <v>846</v>
      </c>
      <c r="H12" s="11">
        <v>4356</v>
      </c>
      <c r="I12" s="12">
        <v>1155</v>
      </c>
      <c r="N12" s="6" t="s">
        <v>30</v>
      </c>
      <c r="O12" s="13">
        <f>SUM(B11,B18,B25,B32)</f>
        <v>36951</v>
      </c>
      <c r="P12" s="13">
        <f>SUM(B15,B22,B29,B36)</f>
        <v>28362</v>
      </c>
      <c r="Q12" s="20">
        <f t="shared" ref="Q12:Q19" si="0">P12/O12</f>
        <v>0.76755703499228711</v>
      </c>
    </row>
    <row r="13" spans="1:17">
      <c r="A13" s="3" t="s">
        <v>8</v>
      </c>
      <c r="B13" s="10">
        <v>0</v>
      </c>
      <c r="C13" s="3">
        <v>234</v>
      </c>
      <c r="D13" s="3">
        <v>0</v>
      </c>
      <c r="E13" s="3">
        <v>234</v>
      </c>
      <c r="F13" s="10">
        <v>0</v>
      </c>
      <c r="G13" s="3">
        <v>234</v>
      </c>
      <c r="H13" s="10">
        <v>96</v>
      </c>
      <c r="I13" s="3">
        <v>160</v>
      </c>
      <c r="N13" s="6" t="s">
        <v>26</v>
      </c>
      <c r="O13" s="13">
        <f>SUM(B50,B57,B64,B71)</f>
        <v>39012</v>
      </c>
      <c r="P13" s="13">
        <f>SUM(B54,B61,B68,B75)</f>
        <v>27795</v>
      </c>
      <c r="Q13" s="20">
        <f t="shared" si="0"/>
        <v>0.71247308520455244</v>
      </c>
    </row>
    <row r="14" spans="1:17" ht="25.5">
      <c r="A14" s="3" t="s">
        <v>9</v>
      </c>
      <c r="B14" s="10">
        <v>927</v>
      </c>
      <c r="C14" s="3">
        <v>489</v>
      </c>
      <c r="D14" s="3">
        <v>575</v>
      </c>
      <c r="E14" s="3">
        <v>479</v>
      </c>
      <c r="F14" s="11">
        <v>3542</v>
      </c>
      <c r="G14" s="3">
        <v>846</v>
      </c>
      <c r="H14" s="11">
        <v>4260</v>
      </c>
      <c r="I14" s="12">
        <v>1142</v>
      </c>
      <c r="N14" s="6" t="s">
        <v>23</v>
      </c>
      <c r="O14" s="11">
        <f>SUM(O16,O15)</f>
        <v>294717</v>
      </c>
      <c r="P14" s="13">
        <f>SUM(P15,P16)</f>
        <v>223428</v>
      </c>
      <c r="Q14" s="20">
        <f t="shared" si="0"/>
        <v>0.75811032278423029</v>
      </c>
    </row>
    <row r="15" spans="1:17" s="17" customFormat="1">
      <c r="A15" s="14" t="s">
        <v>10</v>
      </c>
      <c r="B15" s="28">
        <v>886</v>
      </c>
      <c r="C15" s="14">
        <v>487</v>
      </c>
      <c r="D15" s="14">
        <v>482</v>
      </c>
      <c r="E15" s="14">
        <v>470</v>
      </c>
      <c r="F15" s="11">
        <v>3285</v>
      </c>
      <c r="G15" s="3">
        <v>874</v>
      </c>
      <c r="H15" s="11">
        <v>3383</v>
      </c>
      <c r="I15" s="12">
        <v>1072</v>
      </c>
      <c r="N15" s="18" t="s">
        <v>30</v>
      </c>
      <c r="O15" s="19">
        <f>SUM(H11,H18,H25,H32)</f>
        <v>151272</v>
      </c>
      <c r="P15" s="19">
        <f>SUM(H15,H22,H29,H36)</f>
        <v>124630</v>
      </c>
      <c r="Q15" s="20">
        <f t="shared" si="0"/>
        <v>0.82388016288539845</v>
      </c>
    </row>
    <row r="16" spans="1:17">
      <c r="A16" s="3" t="s">
        <v>11</v>
      </c>
      <c r="B16" s="10">
        <v>41</v>
      </c>
      <c r="C16" s="3">
        <v>76</v>
      </c>
      <c r="D16" s="3">
        <v>93</v>
      </c>
      <c r="E16" s="3">
        <v>123</v>
      </c>
      <c r="F16" s="10">
        <v>257</v>
      </c>
      <c r="G16" s="3">
        <v>267</v>
      </c>
      <c r="H16" s="11">
        <v>877</v>
      </c>
      <c r="I16" s="3">
        <v>708</v>
      </c>
      <c r="N16" s="6" t="s">
        <v>26</v>
      </c>
      <c r="O16" s="13">
        <f>SUM(H50,H57,H64,H71)</f>
        <v>143445</v>
      </c>
      <c r="P16" s="13">
        <f>SUM(H54,H61,H68,H75)</f>
        <v>98798</v>
      </c>
      <c r="Q16" s="20">
        <f t="shared" si="0"/>
        <v>0.68875178639896828</v>
      </c>
    </row>
    <row r="17" spans="1:18">
      <c r="A17" s="3" t="s">
        <v>12</v>
      </c>
      <c r="B17" s="11">
        <v>1551</v>
      </c>
      <c r="C17" s="3">
        <v>587</v>
      </c>
      <c r="D17" s="3">
        <v>2085</v>
      </c>
      <c r="E17" s="3">
        <v>608</v>
      </c>
      <c r="F17" s="11">
        <v>7997</v>
      </c>
      <c r="G17" s="12">
        <v>1012</v>
      </c>
      <c r="H17" s="11">
        <v>8808</v>
      </c>
      <c r="I17" s="12">
        <v>1245</v>
      </c>
      <c r="N17" s="6" t="s">
        <v>21</v>
      </c>
      <c r="O17" s="13">
        <f>SUM(O18,O19)</f>
        <v>445845</v>
      </c>
      <c r="P17" s="13">
        <f>SUM(P18,P19)</f>
        <v>353138</v>
      </c>
      <c r="Q17" s="20">
        <f t="shared" si="0"/>
        <v>0.79206450672318851</v>
      </c>
    </row>
    <row r="18" spans="1:18" s="17" customFormat="1">
      <c r="A18" s="14" t="s">
        <v>13</v>
      </c>
      <c r="B18" s="15">
        <v>3305</v>
      </c>
      <c r="C18" s="14">
        <v>795</v>
      </c>
      <c r="D18" s="14">
        <v>3738</v>
      </c>
      <c r="E18" s="14">
        <v>320</v>
      </c>
      <c r="F18" s="11">
        <v>16073</v>
      </c>
      <c r="G18" s="3">
        <v>234</v>
      </c>
      <c r="H18" s="11">
        <v>16757</v>
      </c>
      <c r="I18" s="3" t="s">
        <v>22</v>
      </c>
      <c r="N18" s="18" t="s">
        <v>30</v>
      </c>
      <c r="O18" s="19">
        <f>SUM(F11,F18,F25,F32)</f>
        <v>227872</v>
      </c>
      <c r="P18" s="19">
        <f>SUM(F15,F22,F29,F36)</f>
        <v>189992</v>
      </c>
      <c r="Q18" s="20">
        <f t="shared" si="0"/>
        <v>0.83376632495436032</v>
      </c>
    </row>
    <row r="19" spans="1:18">
      <c r="A19" s="3" t="s">
        <v>7</v>
      </c>
      <c r="B19" s="11">
        <v>2495</v>
      </c>
      <c r="C19" s="3">
        <v>792</v>
      </c>
      <c r="D19" s="3">
        <v>2065</v>
      </c>
      <c r="E19" s="3">
        <v>655</v>
      </c>
      <c r="F19" s="11">
        <v>11385</v>
      </c>
      <c r="G19" s="3">
        <v>1203</v>
      </c>
      <c r="H19" s="11">
        <v>13780</v>
      </c>
      <c r="I19" s="3">
        <v>1006</v>
      </c>
      <c r="N19" s="6" t="s">
        <v>24</v>
      </c>
      <c r="O19" s="13">
        <f>SUM(F50,F57,F64,F71)</f>
        <v>217973</v>
      </c>
      <c r="P19" s="13">
        <f>SUM(F54,F61,F68,F75)</f>
        <v>163146</v>
      </c>
      <c r="Q19" s="20">
        <f t="shared" si="0"/>
        <v>0.74846884705903938</v>
      </c>
    </row>
    <row r="20" spans="1:18">
      <c r="A20" s="3" t="s">
        <v>8</v>
      </c>
      <c r="B20" s="10">
        <v>0</v>
      </c>
      <c r="C20" s="3">
        <v>234</v>
      </c>
      <c r="D20" s="3">
        <v>0</v>
      </c>
      <c r="E20" s="3">
        <v>234</v>
      </c>
      <c r="F20" s="10">
        <v>0</v>
      </c>
      <c r="G20" s="3">
        <v>234</v>
      </c>
      <c r="H20" s="10">
        <v>0</v>
      </c>
      <c r="I20" s="3">
        <v>234</v>
      </c>
    </row>
    <row r="21" spans="1:18">
      <c r="A21" s="3" t="s">
        <v>9</v>
      </c>
      <c r="B21" s="11">
        <v>2495</v>
      </c>
      <c r="C21" s="3">
        <v>792</v>
      </c>
      <c r="D21" s="3">
        <v>2065</v>
      </c>
      <c r="E21" s="3">
        <v>655</v>
      </c>
      <c r="F21" s="11">
        <v>11385</v>
      </c>
      <c r="G21" s="3">
        <v>1203</v>
      </c>
      <c r="H21" s="11">
        <v>13780</v>
      </c>
      <c r="I21" s="3">
        <v>1006</v>
      </c>
      <c r="N21" s="5"/>
      <c r="O21" s="7" t="s">
        <v>31</v>
      </c>
      <c r="P21" s="5" t="s">
        <v>19</v>
      </c>
      <c r="Q21" s="5" t="s">
        <v>32</v>
      </c>
      <c r="R21" s="5" t="s">
        <v>33</v>
      </c>
    </row>
    <row r="22" spans="1:18" s="17" customFormat="1">
      <c r="A22" s="14" t="s">
        <v>10</v>
      </c>
      <c r="B22" s="15">
        <v>2437</v>
      </c>
      <c r="C22" s="14">
        <v>777</v>
      </c>
      <c r="D22" s="14">
        <v>1442</v>
      </c>
      <c r="E22" s="14">
        <v>560</v>
      </c>
      <c r="F22" s="11">
        <v>10785</v>
      </c>
      <c r="G22" s="12">
        <v>1240</v>
      </c>
      <c r="H22" s="11">
        <v>13081</v>
      </c>
      <c r="I22" s="3">
        <v>1369</v>
      </c>
      <c r="N22" s="18" t="s">
        <v>25</v>
      </c>
      <c r="O22" s="20">
        <f>Q8</f>
        <v>0.73619748885238212</v>
      </c>
      <c r="P22" s="20">
        <f>Q11</f>
        <v>0.73926780142964343</v>
      </c>
      <c r="Q22" s="20">
        <f>Q14</f>
        <v>0.75811032278423029</v>
      </c>
      <c r="R22" s="20">
        <f>Q17</f>
        <v>0.79206450672318851</v>
      </c>
    </row>
    <row r="23" spans="1:18">
      <c r="A23" s="3" t="s">
        <v>11</v>
      </c>
      <c r="B23" s="10">
        <v>58</v>
      </c>
      <c r="C23" s="3">
        <v>115</v>
      </c>
      <c r="D23" s="3">
        <v>623</v>
      </c>
      <c r="E23" s="3">
        <v>613</v>
      </c>
      <c r="F23" s="11">
        <v>600</v>
      </c>
      <c r="G23" s="3">
        <v>331</v>
      </c>
      <c r="H23" s="10">
        <v>699</v>
      </c>
      <c r="I23" s="3">
        <v>654</v>
      </c>
      <c r="N23" s="6" t="s">
        <v>30</v>
      </c>
      <c r="O23" s="7">
        <f>Q9</f>
        <v>0.7972243639167309</v>
      </c>
      <c r="P23" s="7">
        <f>Q12</f>
        <v>0.76755703499228711</v>
      </c>
      <c r="Q23" s="7">
        <f>Q15</f>
        <v>0.82388016288539845</v>
      </c>
      <c r="R23" s="7">
        <f>Q18</f>
        <v>0.83376632495436032</v>
      </c>
    </row>
    <row r="24" spans="1:18">
      <c r="A24" s="3" t="s">
        <v>12</v>
      </c>
      <c r="B24" s="11">
        <v>810</v>
      </c>
      <c r="C24" s="3">
        <v>337</v>
      </c>
      <c r="D24" s="3">
        <v>1673</v>
      </c>
      <c r="E24" s="3">
        <v>639</v>
      </c>
      <c r="F24" s="11">
        <v>4688</v>
      </c>
      <c r="G24" s="3">
        <v>1203</v>
      </c>
      <c r="H24" s="11">
        <v>2977</v>
      </c>
      <c r="I24" s="3">
        <v>1005</v>
      </c>
      <c r="N24" s="6" t="s">
        <v>26</v>
      </c>
      <c r="O24" s="7">
        <f>Q10</f>
        <v>0.67174352323792863</v>
      </c>
      <c r="P24" s="7">
        <f>Q13</f>
        <v>0.71247308520455244</v>
      </c>
      <c r="Q24" s="7">
        <f>Q16</f>
        <v>0.68875178639896828</v>
      </c>
      <c r="R24" s="7">
        <f>Q19</f>
        <v>0.74846884705903938</v>
      </c>
    </row>
    <row r="25" spans="1:18" s="17" customFormat="1">
      <c r="A25" s="14" t="s">
        <v>14</v>
      </c>
      <c r="B25" s="15">
        <v>25538</v>
      </c>
      <c r="C25" s="14">
        <v>1408</v>
      </c>
      <c r="D25" s="14">
        <v>25316</v>
      </c>
      <c r="E25" s="14">
        <v>1107</v>
      </c>
      <c r="F25" s="11">
        <v>160761</v>
      </c>
      <c r="G25" s="3">
        <v>249</v>
      </c>
      <c r="H25" s="11">
        <v>105276</v>
      </c>
      <c r="I25" s="3" t="s">
        <v>22</v>
      </c>
    </row>
    <row r="26" spans="1:18">
      <c r="A26" s="3" t="s">
        <v>7</v>
      </c>
      <c r="B26" s="11">
        <v>23056</v>
      </c>
      <c r="C26" s="12">
        <v>1573</v>
      </c>
      <c r="D26" s="3">
        <v>24121</v>
      </c>
      <c r="E26" s="3">
        <v>1299</v>
      </c>
      <c r="F26" s="11">
        <v>149128</v>
      </c>
      <c r="G26" s="12">
        <v>2033</v>
      </c>
      <c r="H26" s="11">
        <v>97466</v>
      </c>
      <c r="I26" s="12">
        <v>1833</v>
      </c>
    </row>
    <row r="27" spans="1:18" ht="15.75">
      <c r="A27" s="3" t="s">
        <v>8</v>
      </c>
      <c r="B27" s="10">
        <v>173</v>
      </c>
      <c r="C27" s="3">
        <v>274</v>
      </c>
      <c r="D27" s="3">
        <v>0</v>
      </c>
      <c r="E27" s="3">
        <v>234</v>
      </c>
      <c r="F27" s="10">
        <v>389</v>
      </c>
      <c r="G27" s="3">
        <v>567</v>
      </c>
      <c r="H27" s="10">
        <v>75</v>
      </c>
      <c r="I27" s="3">
        <v>122</v>
      </c>
      <c r="N27" s="110" t="s">
        <v>34</v>
      </c>
      <c r="O27" s="110"/>
      <c r="P27" s="110"/>
      <c r="Q27" s="110"/>
    </row>
    <row r="28" spans="1:18" ht="15.75">
      <c r="A28" s="3" t="s">
        <v>9</v>
      </c>
      <c r="B28" s="11">
        <v>22883</v>
      </c>
      <c r="C28" s="12">
        <v>1569</v>
      </c>
      <c r="D28" s="3">
        <v>24121</v>
      </c>
      <c r="E28" s="3">
        <v>1299</v>
      </c>
      <c r="F28" s="11">
        <v>148739</v>
      </c>
      <c r="G28" s="12">
        <v>2063</v>
      </c>
      <c r="H28" s="11">
        <v>97391</v>
      </c>
      <c r="I28" s="12">
        <v>1831</v>
      </c>
      <c r="N28" s="29" t="s">
        <v>2</v>
      </c>
      <c r="O28" s="29" t="s">
        <v>35</v>
      </c>
      <c r="P28" s="30" t="s">
        <v>36</v>
      </c>
      <c r="Q28" s="31" t="s">
        <v>37</v>
      </c>
    </row>
    <row r="29" spans="1:18" s="17" customFormat="1" ht="15.75">
      <c r="A29" s="14" t="s">
        <v>10</v>
      </c>
      <c r="B29" s="15">
        <v>21684</v>
      </c>
      <c r="C29" s="16">
        <v>1938</v>
      </c>
      <c r="D29" s="14">
        <v>23890</v>
      </c>
      <c r="E29" s="14">
        <v>1315</v>
      </c>
      <c r="F29" s="11">
        <v>145482</v>
      </c>
      <c r="G29" s="12">
        <v>2291</v>
      </c>
      <c r="H29" s="11">
        <v>95921</v>
      </c>
      <c r="I29" s="12">
        <v>1929</v>
      </c>
      <c r="N29" s="58">
        <f>H29+H31+H33+H35+H53+H55+H57+H59</f>
        <v>151156</v>
      </c>
      <c r="O29">
        <v>1921</v>
      </c>
      <c r="P29" s="33">
        <f>O29/1.645</f>
        <v>1167.7811550151976</v>
      </c>
      <c r="Q29" s="34">
        <f>(P29/N29)</f>
        <v>7.7256685478260707E-3</v>
      </c>
    </row>
    <row r="30" spans="1:18">
      <c r="A30" s="3" t="s">
        <v>11</v>
      </c>
      <c r="B30" s="10">
        <v>1199</v>
      </c>
      <c r="C30" s="3">
        <v>943</v>
      </c>
      <c r="D30" s="3">
        <v>231</v>
      </c>
      <c r="E30" s="3">
        <v>285</v>
      </c>
      <c r="F30" s="11">
        <v>3257</v>
      </c>
      <c r="G30" s="12">
        <v>1051</v>
      </c>
      <c r="H30" s="11">
        <v>1470</v>
      </c>
      <c r="I30" s="3">
        <v>857</v>
      </c>
    </row>
    <row r="31" spans="1:18">
      <c r="A31" s="3" t="s">
        <v>12</v>
      </c>
      <c r="B31" s="11">
        <v>2482</v>
      </c>
      <c r="C31" s="3">
        <v>1065</v>
      </c>
      <c r="D31" s="3">
        <v>1195</v>
      </c>
      <c r="E31" s="3">
        <v>678</v>
      </c>
      <c r="F31" s="11">
        <v>11633</v>
      </c>
      <c r="G31" s="12">
        <v>2051</v>
      </c>
      <c r="H31" s="11">
        <v>7810</v>
      </c>
      <c r="I31" s="12">
        <v>1833</v>
      </c>
    </row>
    <row r="32" spans="1:18" s="17" customFormat="1">
      <c r="A32" s="14" t="s">
        <v>15</v>
      </c>
      <c r="B32" s="15">
        <v>5630</v>
      </c>
      <c r="C32" s="14">
        <v>557</v>
      </c>
      <c r="D32" s="14">
        <v>3305</v>
      </c>
      <c r="E32" s="14">
        <v>264</v>
      </c>
      <c r="F32" s="11">
        <v>39499</v>
      </c>
      <c r="G32" s="3">
        <v>234</v>
      </c>
      <c r="H32" s="11">
        <v>16075</v>
      </c>
      <c r="I32" s="3" t="s">
        <v>22</v>
      </c>
      <c r="N32" s="17" t="s">
        <v>88</v>
      </c>
    </row>
    <row r="33" spans="1:22" ht="15.75">
      <c r="A33" s="3" t="s">
        <v>7</v>
      </c>
      <c r="B33" s="11">
        <v>3431</v>
      </c>
      <c r="C33" s="3">
        <v>907</v>
      </c>
      <c r="D33" s="3">
        <v>2189</v>
      </c>
      <c r="E33" s="3">
        <v>680</v>
      </c>
      <c r="F33" s="11">
        <v>31513</v>
      </c>
      <c r="G33" s="12">
        <v>1496</v>
      </c>
      <c r="H33" s="11">
        <v>12424</v>
      </c>
      <c r="I33" s="3">
        <v>1200</v>
      </c>
      <c r="N33" s="110" t="s">
        <v>38</v>
      </c>
      <c r="O33" s="110"/>
      <c r="P33" s="110"/>
      <c r="Q33" s="110"/>
      <c r="R33" s="110"/>
      <c r="S33" s="110"/>
    </row>
    <row r="34" spans="1:22">
      <c r="A34" s="3" t="s">
        <v>8</v>
      </c>
      <c r="B34" s="10">
        <v>0</v>
      </c>
      <c r="C34" s="3">
        <v>234</v>
      </c>
      <c r="D34" s="3">
        <v>0</v>
      </c>
      <c r="E34" s="3">
        <v>234</v>
      </c>
      <c r="F34" s="10">
        <v>0</v>
      </c>
      <c r="G34" s="3">
        <v>234</v>
      </c>
      <c r="H34" s="10">
        <v>0</v>
      </c>
      <c r="I34" s="3">
        <v>234</v>
      </c>
      <c r="N34" s="108" t="s">
        <v>39</v>
      </c>
      <c r="O34" s="108"/>
      <c r="P34" s="108"/>
      <c r="Q34" s="108"/>
      <c r="R34" s="108"/>
      <c r="S34" s="108"/>
      <c r="U34" s="109" t="s">
        <v>90</v>
      </c>
      <c r="V34" s="109"/>
    </row>
    <row r="35" spans="1:22" ht="18.75">
      <c r="A35" s="3" t="s">
        <v>9</v>
      </c>
      <c r="B35" s="11">
        <v>3431</v>
      </c>
      <c r="C35" s="3">
        <v>907</v>
      </c>
      <c r="D35" s="3">
        <v>2189</v>
      </c>
      <c r="E35" s="3">
        <v>680</v>
      </c>
      <c r="F35" s="11">
        <v>31513</v>
      </c>
      <c r="G35" s="12">
        <v>1496</v>
      </c>
      <c r="H35" s="11">
        <v>12424</v>
      </c>
      <c r="I35" s="3">
        <v>1200</v>
      </c>
      <c r="N35" s="29" t="s">
        <v>40</v>
      </c>
      <c r="O35" s="29" t="s">
        <v>41</v>
      </c>
      <c r="P35" s="29" t="s">
        <v>42</v>
      </c>
      <c r="Q35" s="35"/>
      <c r="R35" s="35" t="s">
        <v>43</v>
      </c>
      <c r="S35" s="29" t="s">
        <v>44</v>
      </c>
      <c r="U35" s="35" t="s">
        <v>43</v>
      </c>
      <c r="V35" s="29" t="s">
        <v>44</v>
      </c>
    </row>
    <row r="36" spans="1:22" s="17" customFormat="1" ht="15.75">
      <c r="A36" s="14" t="s">
        <v>10</v>
      </c>
      <c r="B36" s="15">
        <v>3355</v>
      </c>
      <c r="C36" s="14">
        <v>893</v>
      </c>
      <c r="D36" s="14">
        <v>2104</v>
      </c>
      <c r="E36" s="14">
        <v>666</v>
      </c>
      <c r="F36" s="11">
        <v>30440</v>
      </c>
      <c r="G36" s="12">
        <v>1626</v>
      </c>
      <c r="H36" s="11">
        <v>12245</v>
      </c>
      <c r="I36" s="3">
        <v>1188</v>
      </c>
      <c r="N36" s="36"/>
      <c r="O36" s="32">
        <f>B11</f>
        <v>2478</v>
      </c>
      <c r="P36" s="37">
        <f>C11</f>
        <v>887</v>
      </c>
      <c r="Q36" s="38"/>
      <c r="R36" s="39">
        <f>O36+O38+O40+O42+O44+O46+O48+O50+O52+O54</f>
        <v>36951</v>
      </c>
      <c r="S36" s="39">
        <f>SQRT(((P36)^2)+((P38)^2)+((P40)^2)+((P42)^2)+((P44)^2)+((P46)^2)+((P48)^2)+((P50)^2)+((P52)^2)+((P54)^2))</f>
        <v>1926.5271864160131</v>
      </c>
      <c r="U36" s="39">
        <f>O36+O38+O40+O42+O60+O62+O64+O66</f>
        <v>75963</v>
      </c>
      <c r="V36" s="39">
        <f>SQRT(((P36)^2)+((P38)^2)+((P40)^2)+((P42)^2)+((P60)^2)+((P62)^2)+((P64)^2)+((P66)^2))</f>
        <v>3083.1480665060508</v>
      </c>
    </row>
    <row r="37" spans="1:22" ht="18.75">
      <c r="A37" s="3" t="s">
        <v>11</v>
      </c>
      <c r="B37" s="10">
        <v>76</v>
      </c>
      <c r="C37" s="3">
        <v>89</v>
      </c>
      <c r="D37" s="3">
        <v>85</v>
      </c>
      <c r="E37" s="3">
        <v>152</v>
      </c>
      <c r="F37" s="11">
        <v>1073</v>
      </c>
      <c r="G37" s="3">
        <v>697</v>
      </c>
      <c r="H37" s="10">
        <v>179</v>
      </c>
      <c r="I37" s="3">
        <v>256</v>
      </c>
      <c r="N37" s="29" t="s">
        <v>45</v>
      </c>
      <c r="O37" s="29" t="s">
        <v>46</v>
      </c>
      <c r="P37" s="29" t="s">
        <v>47</v>
      </c>
      <c r="Q37" s="35"/>
      <c r="R37" s="35"/>
      <c r="S37" s="35"/>
    </row>
    <row r="38" spans="1:22" ht="15.75">
      <c r="A38" s="3" t="s">
        <v>12</v>
      </c>
      <c r="B38" s="11">
        <v>2199</v>
      </c>
      <c r="C38" s="3">
        <v>820</v>
      </c>
      <c r="D38" s="3">
        <v>1116</v>
      </c>
      <c r="E38" s="3">
        <v>688</v>
      </c>
      <c r="F38" s="11">
        <v>7986</v>
      </c>
      <c r="G38" s="12">
        <v>1496</v>
      </c>
      <c r="H38" s="11">
        <v>3651</v>
      </c>
      <c r="I38" s="3">
        <v>1200</v>
      </c>
      <c r="N38" s="36"/>
      <c r="O38" s="32">
        <f>B18</f>
        <v>3305</v>
      </c>
      <c r="P38" s="37">
        <f>C18</f>
        <v>795</v>
      </c>
      <c r="Q38" s="35"/>
      <c r="R38" s="35"/>
      <c r="S38" s="35"/>
    </row>
    <row r="39" spans="1:22" ht="18.75">
      <c r="A39" s="3" t="s">
        <v>16</v>
      </c>
      <c r="B39" s="11">
        <v>2099</v>
      </c>
      <c r="C39" s="3">
        <v>355</v>
      </c>
      <c r="D39" s="3">
        <v>664</v>
      </c>
      <c r="E39" s="3">
        <v>413</v>
      </c>
      <c r="F39" s="11">
        <v>15964</v>
      </c>
      <c r="G39" s="12">
        <v>1450</v>
      </c>
      <c r="H39" s="11">
        <v>4571</v>
      </c>
      <c r="I39" s="3">
        <v>1085</v>
      </c>
      <c r="N39" s="29" t="s">
        <v>48</v>
      </c>
      <c r="O39" s="29" t="s">
        <v>49</v>
      </c>
      <c r="P39" s="29" t="s">
        <v>50</v>
      </c>
      <c r="Q39" s="35"/>
      <c r="R39" s="35"/>
      <c r="S39" s="35"/>
    </row>
    <row r="40" spans="1:22" ht="15.75">
      <c r="A40" s="3" t="s">
        <v>7</v>
      </c>
      <c r="B40" s="10">
        <v>418</v>
      </c>
      <c r="C40" s="3">
        <v>271</v>
      </c>
      <c r="D40" s="3">
        <v>348</v>
      </c>
      <c r="E40" s="3">
        <v>289</v>
      </c>
      <c r="F40" s="11">
        <v>6819</v>
      </c>
      <c r="G40" s="12">
        <v>1276</v>
      </c>
      <c r="H40" s="11">
        <v>2190</v>
      </c>
      <c r="I40" s="3">
        <v>819</v>
      </c>
      <c r="N40" s="36"/>
      <c r="O40" s="32">
        <f>B25</f>
        <v>25538</v>
      </c>
      <c r="P40" s="37">
        <f>C25</f>
        <v>1408</v>
      </c>
      <c r="Q40" s="35"/>
      <c r="R40" s="35"/>
      <c r="S40" s="35"/>
    </row>
    <row r="41" spans="1:22" ht="18.75">
      <c r="A41" s="3" t="s">
        <v>10</v>
      </c>
      <c r="B41" s="10">
        <v>418</v>
      </c>
      <c r="C41" s="3">
        <v>271</v>
      </c>
      <c r="D41" s="3">
        <v>348</v>
      </c>
      <c r="E41" s="3">
        <v>289</v>
      </c>
      <c r="F41" s="11">
        <v>6620</v>
      </c>
      <c r="G41" s="12">
        <v>1223</v>
      </c>
      <c r="H41" s="11">
        <v>2190</v>
      </c>
      <c r="I41" s="3">
        <v>819</v>
      </c>
      <c r="N41" s="29" t="s">
        <v>51</v>
      </c>
      <c r="O41" s="29" t="s">
        <v>52</v>
      </c>
      <c r="P41" s="29" t="s">
        <v>53</v>
      </c>
      <c r="Q41" s="35"/>
      <c r="R41" s="35"/>
      <c r="S41" s="35"/>
    </row>
    <row r="42" spans="1:22" ht="15.75">
      <c r="A42" s="3" t="s">
        <v>11</v>
      </c>
      <c r="B42" s="10">
        <v>0</v>
      </c>
      <c r="C42" s="3">
        <v>234</v>
      </c>
      <c r="D42" s="3">
        <v>0</v>
      </c>
      <c r="E42" s="3">
        <v>234</v>
      </c>
      <c r="F42" s="10">
        <v>199</v>
      </c>
      <c r="G42" s="3">
        <v>207</v>
      </c>
      <c r="H42" s="10">
        <v>0</v>
      </c>
      <c r="I42" s="3">
        <v>234</v>
      </c>
      <c r="N42" s="36"/>
      <c r="O42" s="32">
        <f>B32</f>
        <v>5630</v>
      </c>
      <c r="P42" s="37">
        <f>C32</f>
        <v>557</v>
      </c>
      <c r="Q42" s="35"/>
      <c r="R42" s="35"/>
      <c r="S42" s="35"/>
    </row>
    <row r="43" spans="1:22" ht="18.75">
      <c r="A43" s="3" t="s">
        <v>12</v>
      </c>
      <c r="B43" s="11">
        <v>1681</v>
      </c>
      <c r="C43" s="3">
        <v>401</v>
      </c>
      <c r="D43" s="3">
        <v>316</v>
      </c>
      <c r="E43" s="3">
        <v>280</v>
      </c>
      <c r="F43" s="11">
        <v>9145</v>
      </c>
      <c r="G43" s="12">
        <v>1471</v>
      </c>
      <c r="H43" s="11">
        <v>2381</v>
      </c>
      <c r="I43" s="3">
        <v>889</v>
      </c>
      <c r="N43" s="29" t="s">
        <v>54</v>
      </c>
      <c r="O43" s="29" t="s">
        <v>55</v>
      </c>
      <c r="P43" s="29" t="s">
        <v>56</v>
      </c>
      <c r="Q43" s="35"/>
      <c r="R43" s="35"/>
      <c r="S43" s="35"/>
    </row>
    <row r="44" spans="1:22" ht="15.75">
      <c r="A44" s="3" t="s">
        <v>17</v>
      </c>
      <c r="B44" s="11">
        <v>1998</v>
      </c>
      <c r="C44" s="3">
        <v>353</v>
      </c>
      <c r="D44" s="3">
        <v>2156</v>
      </c>
      <c r="E44" s="3">
        <v>443</v>
      </c>
      <c r="F44" s="11">
        <v>24799</v>
      </c>
      <c r="G44" s="12">
        <v>1450</v>
      </c>
      <c r="H44" s="11">
        <v>5635</v>
      </c>
      <c r="I44" s="3">
        <v>1085</v>
      </c>
      <c r="N44" s="36"/>
      <c r="O44" s="32"/>
      <c r="P44" s="37"/>
      <c r="Q44" s="35"/>
      <c r="R44" s="35"/>
      <c r="S44" s="35"/>
    </row>
    <row r="45" spans="1:22" ht="18.75">
      <c r="A45" s="3" t="s">
        <v>7</v>
      </c>
      <c r="B45" s="10">
        <v>331</v>
      </c>
      <c r="C45" s="3">
        <v>237</v>
      </c>
      <c r="D45" s="3">
        <v>138</v>
      </c>
      <c r="E45" s="3">
        <v>172</v>
      </c>
      <c r="F45" s="11">
        <v>6049</v>
      </c>
      <c r="G45" s="3">
        <v>1129</v>
      </c>
      <c r="H45" s="10">
        <v>1343</v>
      </c>
      <c r="I45" s="3">
        <v>914</v>
      </c>
      <c r="N45" s="29" t="s">
        <v>57</v>
      </c>
      <c r="O45" s="29" t="s">
        <v>58</v>
      </c>
      <c r="P45" s="29" t="s">
        <v>59</v>
      </c>
      <c r="Q45" s="35"/>
      <c r="R45" s="35"/>
      <c r="S45" s="35"/>
    </row>
    <row r="46" spans="1:22" ht="15.75">
      <c r="A46" s="3" t="s">
        <v>10</v>
      </c>
      <c r="B46" s="10">
        <v>331</v>
      </c>
      <c r="C46" s="3">
        <v>237</v>
      </c>
      <c r="D46" s="3">
        <v>107</v>
      </c>
      <c r="E46" s="3">
        <v>156</v>
      </c>
      <c r="F46" s="11">
        <v>5870</v>
      </c>
      <c r="G46" s="3">
        <v>1116</v>
      </c>
      <c r="H46" s="10">
        <v>1343</v>
      </c>
      <c r="I46" s="3">
        <v>914</v>
      </c>
      <c r="N46" s="36"/>
      <c r="O46" s="32"/>
      <c r="P46" s="37"/>
      <c r="Q46" s="35"/>
      <c r="R46" s="35"/>
      <c r="S46" s="35"/>
    </row>
    <row r="47" spans="1:22" ht="18.75">
      <c r="A47" s="3" t="s">
        <v>11</v>
      </c>
      <c r="B47" s="10">
        <v>0</v>
      </c>
      <c r="C47" s="3">
        <v>234</v>
      </c>
      <c r="D47" s="3">
        <v>31</v>
      </c>
      <c r="E47" s="3">
        <v>54</v>
      </c>
      <c r="F47" s="10">
        <v>179</v>
      </c>
      <c r="G47" s="3">
        <v>219</v>
      </c>
      <c r="H47" s="10">
        <v>0</v>
      </c>
      <c r="I47" s="3">
        <v>234</v>
      </c>
      <c r="N47" s="29" t="s">
        <v>60</v>
      </c>
      <c r="O47" s="29" t="s">
        <v>61</v>
      </c>
      <c r="P47" s="29" t="s">
        <v>62</v>
      </c>
      <c r="Q47" s="35"/>
      <c r="R47" s="35"/>
      <c r="S47" s="35"/>
    </row>
    <row r="48" spans="1:22" ht="15.75">
      <c r="A48" s="3" t="s">
        <v>12</v>
      </c>
      <c r="B48" s="11">
        <v>1667</v>
      </c>
      <c r="C48" s="3">
        <v>304</v>
      </c>
      <c r="D48" s="3">
        <v>2018</v>
      </c>
      <c r="E48" s="3">
        <v>512</v>
      </c>
      <c r="F48" s="11">
        <v>18750</v>
      </c>
      <c r="G48" s="12">
        <v>1499</v>
      </c>
      <c r="H48" s="11">
        <v>4292</v>
      </c>
      <c r="I48" s="3">
        <v>1018</v>
      </c>
      <c r="N48" s="36"/>
      <c r="O48" s="32"/>
      <c r="P48" s="37"/>
      <c r="Q48" s="35"/>
      <c r="R48" s="35"/>
      <c r="S48" s="35"/>
    </row>
    <row r="49" spans="1:19" ht="18.75">
      <c r="A49" s="3" t="s">
        <v>18</v>
      </c>
      <c r="B49" s="11">
        <v>44725</v>
      </c>
      <c r="C49" s="12">
        <v>2573</v>
      </c>
      <c r="D49" s="3">
        <v>36902</v>
      </c>
      <c r="E49" s="3">
        <v>1634</v>
      </c>
      <c r="F49" s="11">
        <v>265469</v>
      </c>
      <c r="G49" s="3">
        <v>797</v>
      </c>
      <c r="H49" s="11">
        <v>156621</v>
      </c>
      <c r="I49" s="12">
        <v>864</v>
      </c>
      <c r="N49" s="29" t="s">
        <v>63</v>
      </c>
      <c r="O49" s="29" t="s">
        <v>64</v>
      </c>
      <c r="P49" s="29" t="s">
        <v>65</v>
      </c>
      <c r="Q49" s="35"/>
      <c r="R49" s="35"/>
      <c r="S49" s="35"/>
    </row>
    <row r="50" spans="1:19" s="17" customFormat="1" ht="15.75">
      <c r="A50" s="14" t="s">
        <v>6</v>
      </c>
      <c r="B50" s="15">
        <v>3859</v>
      </c>
      <c r="C50" s="14">
        <v>1503</v>
      </c>
      <c r="D50" s="14">
        <v>2228</v>
      </c>
      <c r="E50" s="14">
        <v>891</v>
      </c>
      <c r="F50" s="11">
        <v>11341</v>
      </c>
      <c r="G50" s="3">
        <v>739</v>
      </c>
      <c r="H50" s="11">
        <v>14534</v>
      </c>
      <c r="I50" s="12">
        <v>864</v>
      </c>
      <c r="N50" s="36"/>
      <c r="O50" s="32"/>
      <c r="P50" s="37"/>
      <c r="Q50" s="35"/>
      <c r="R50" s="35"/>
      <c r="S50" s="35"/>
    </row>
    <row r="51" spans="1:19" ht="18.75">
      <c r="A51" s="3" t="s">
        <v>7</v>
      </c>
      <c r="B51" s="10">
        <v>1910</v>
      </c>
      <c r="C51" s="3">
        <v>1437</v>
      </c>
      <c r="D51" s="3">
        <v>64</v>
      </c>
      <c r="E51" s="3">
        <v>94</v>
      </c>
      <c r="F51" s="11">
        <v>4215</v>
      </c>
      <c r="G51" s="3">
        <v>954</v>
      </c>
      <c r="H51" s="11">
        <v>5806</v>
      </c>
      <c r="I51" s="12">
        <v>1502</v>
      </c>
      <c r="N51" s="29" t="s">
        <v>66</v>
      </c>
      <c r="O51" s="29" t="s">
        <v>67</v>
      </c>
      <c r="P51" s="29" t="s">
        <v>68</v>
      </c>
      <c r="Q51" s="35"/>
      <c r="R51" s="35"/>
      <c r="S51" s="35"/>
    </row>
    <row r="52" spans="1:19" ht="15.75">
      <c r="A52" s="3" t="s">
        <v>8</v>
      </c>
      <c r="B52" s="10">
        <v>0</v>
      </c>
      <c r="C52" s="3">
        <v>234</v>
      </c>
      <c r="D52" s="3">
        <v>0</v>
      </c>
      <c r="E52" s="3">
        <v>234</v>
      </c>
      <c r="F52" s="10">
        <v>0</v>
      </c>
      <c r="G52" s="3">
        <v>234</v>
      </c>
      <c r="H52" s="10">
        <v>0</v>
      </c>
      <c r="I52" s="3">
        <v>234</v>
      </c>
      <c r="N52" s="36"/>
      <c r="O52" s="32"/>
      <c r="P52" s="37"/>
      <c r="Q52" s="35"/>
      <c r="R52" s="35"/>
      <c r="S52" s="35"/>
    </row>
    <row r="53" spans="1:19" ht="18.75">
      <c r="A53" s="3" t="s">
        <v>9</v>
      </c>
      <c r="B53" s="10">
        <v>1910</v>
      </c>
      <c r="C53" s="3">
        <v>1437</v>
      </c>
      <c r="D53" s="3">
        <v>64</v>
      </c>
      <c r="E53" s="3">
        <v>94</v>
      </c>
      <c r="F53" s="11">
        <v>4215</v>
      </c>
      <c r="G53" s="3">
        <v>954</v>
      </c>
      <c r="H53" s="11">
        <v>5806</v>
      </c>
      <c r="I53" s="12">
        <v>1502</v>
      </c>
      <c r="N53" s="29" t="s">
        <v>69</v>
      </c>
      <c r="O53" s="29" t="s">
        <v>70</v>
      </c>
      <c r="P53" s="29" t="s">
        <v>71</v>
      </c>
      <c r="Q53" s="35"/>
      <c r="R53" s="35"/>
      <c r="S53" s="35"/>
    </row>
    <row r="54" spans="1:19" s="24" customFormat="1" ht="15.75">
      <c r="A54" s="21" t="s">
        <v>10</v>
      </c>
      <c r="B54" s="22">
        <v>1151</v>
      </c>
      <c r="C54" s="21">
        <v>644</v>
      </c>
      <c r="D54" s="21">
        <v>64</v>
      </c>
      <c r="E54" s="21">
        <v>94</v>
      </c>
      <c r="F54" s="11">
        <v>3736</v>
      </c>
      <c r="G54" s="3">
        <v>1034</v>
      </c>
      <c r="H54" s="11">
        <v>5344</v>
      </c>
      <c r="I54" s="12">
        <v>1363</v>
      </c>
      <c r="N54" s="36"/>
      <c r="O54" s="32"/>
      <c r="P54" s="37"/>
      <c r="Q54" s="35"/>
      <c r="R54" s="35"/>
      <c r="S54" s="35"/>
    </row>
    <row r="55" spans="1:19">
      <c r="A55" s="3" t="s">
        <v>11</v>
      </c>
      <c r="B55" s="10">
        <v>759</v>
      </c>
      <c r="C55" s="3">
        <v>955</v>
      </c>
      <c r="D55" s="3">
        <v>0</v>
      </c>
      <c r="E55" s="3">
        <v>234</v>
      </c>
      <c r="F55" s="10">
        <v>479</v>
      </c>
      <c r="G55" s="3">
        <v>347</v>
      </c>
      <c r="H55" s="10">
        <v>462</v>
      </c>
      <c r="I55" s="3">
        <v>542</v>
      </c>
    </row>
    <row r="56" spans="1:19">
      <c r="A56" s="3" t="s">
        <v>12</v>
      </c>
      <c r="B56" s="11">
        <v>1949</v>
      </c>
      <c r="C56" s="3">
        <v>1174</v>
      </c>
      <c r="D56" s="3">
        <v>2164</v>
      </c>
      <c r="E56" s="3">
        <v>849</v>
      </c>
      <c r="F56" s="11">
        <v>7126</v>
      </c>
      <c r="G56" s="3">
        <v>948</v>
      </c>
      <c r="H56" s="11">
        <v>8728</v>
      </c>
      <c r="I56" s="12">
        <v>1436</v>
      </c>
      <c r="N56" t="s">
        <v>89</v>
      </c>
    </row>
    <row r="57" spans="1:19" s="17" customFormat="1" ht="15.75">
      <c r="A57" s="14" t="s">
        <v>13</v>
      </c>
      <c r="B57" s="15">
        <v>3499</v>
      </c>
      <c r="C57" s="14">
        <v>822</v>
      </c>
      <c r="D57" s="14">
        <v>3148</v>
      </c>
      <c r="E57" s="14">
        <v>777</v>
      </c>
      <c r="F57" s="11">
        <v>16707</v>
      </c>
      <c r="G57" s="3">
        <v>234</v>
      </c>
      <c r="H57" s="11">
        <v>16309</v>
      </c>
      <c r="I57" s="3" t="s">
        <v>22</v>
      </c>
      <c r="N57" s="110" t="s">
        <v>38</v>
      </c>
      <c r="O57" s="110"/>
      <c r="P57" s="110"/>
      <c r="Q57" s="110"/>
      <c r="R57" s="110"/>
      <c r="S57" s="110"/>
    </row>
    <row r="58" spans="1:19">
      <c r="A58" s="3" t="s">
        <v>7</v>
      </c>
      <c r="B58" s="11">
        <v>1881</v>
      </c>
      <c r="C58" s="3">
        <v>717</v>
      </c>
      <c r="D58" s="3">
        <v>1736</v>
      </c>
      <c r="E58" s="3">
        <v>683</v>
      </c>
      <c r="F58" s="11">
        <v>11976</v>
      </c>
      <c r="G58" s="3">
        <v>1532</v>
      </c>
      <c r="H58" s="11">
        <v>11025</v>
      </c>
      <c r="I58" s="12">
        <v>1234</v>
      </c>
      <c r="N58" s="108" t="s">
        <v>39</v>
      </c>
      <c r="O58" s="108"/>
      <c r="P58" s="108"/>
      <c r="Q58" s="108"/>
      <c r="R58" s="108"/>
      <c r="S58" s="108"/>
    </row>
    <row r="59" spans="1:19" ht="18.75">
      <c r="A59" s="3" t="s">
        <v>8</v>
      </c>
      <c r="B59" s="10">
        <v>0</v>
      </c>
      <c r="C59" s="3">
        <v>234</v>
      </c>
      <c r="D59" s="3">
        <v>0</v>
      </c>
      <c r="E59" s="3">
        <v>234</v>
      </c>
      <c r="F59" s="10">
        <v>0</v>
      </c>
      <c r="G59" s="3">
        <v>234</v>
      </c>
      <c r="H59" s="10">
        <v>0</v>
      </c>
      <c r="I59" s="3">
        <v>234</v>
      </c>
      <c r="N59" s="29" t="s">
        <v>40</v>
      </c>
      <c r="O59" s="29" t="s">
        <v>41</v>
      </c>
      <c r="P59" s="29" t="s">
        <v>42</v>
      </c>
      <c r="Q59" s="35"/>
      <c r="R59" s="35" t="s">
        <v>43</v>
      </c>
      <c r="S59" s="29" t="s">
        <v>44</v>
      </c>
    </row>
    <row r="60" spans="1:19" ht="15.75">
      <c r="A60" s="3" t="s">
        <v>9</v>
      </c>
      <c r="B60" s="11">
        <v>1881</v>
      </c>
      <c r="C60" s="3">
        <v>717</v>
      </c>
      <c r="D60" s="3">
        <v>1736</v>
      </c>
      <c r="E60" s="3">
        <v>683</v>
      </c>
      <c r="F60" s="11">
        <v>11976</v>
      </c>
      <c r="G60" s="3">
        <v>1532</v>
      </c>
      <c r="H60" s="11">
        <v>11025</v>
      </c>
      <c r="I60" s="12">
        <v>1234</v>
      </c>
      <c r="N60" s="36"/>
      <c r="O60" s="32">
        <f>B50</f>
        <v>3859</v>
      </c>
      <c r="P60" s="37">
        <f>C50</f>
        <v>1503</v>
      </c>
      <c r="Q60" s="38"/>
      <c r="R60" s="39">
        <f>O60+O62+O64+O66+O68+O70+O72+O74+O76+O78</f>
        <v>39012</v>
      </c>
      <c r="S60" s="39">
        <f>SQRT(((P60)^2)+((P62)^2)+((P64)^2)+((P66)^2)+((P68)^2)+((P70)^2)+((P72)^2)+((P74)^2)+((P76)^2)+((P78)^2))</f>
        <v>2407.1341881997355</v>
      </c>
    </row>
    <row r="61" spans="1:19" s="24" customFormat="1" ht="18.75">
      <c r="A61" s="21" t="s">
        <v>10</v>
      </c>
      <c r="B61" s="23">
        <v>1663</v>
      </c>
      <c r="C61" s="21">
        <v>658</v>
      </c>
      <c r="D61" s="21">
        <v>1625</v>
      </c>
      <c r="E61" s="21">
        <v>637</v>
      </c>
      <c r="F61" s="11">
        <v>11034</v>
      </c>
      <c r="G61" s="3">
        <v>1553</v>
      </c>
      <c r="H61" s="11">
        <v>9976</v>
      </c>
      <c r="I61" s="12">
        <v>1319</v>
      </c>
      <c r="N61" s="29" t="s">
        <v>45</v>
      </c>
      <c r="O61" s="29" t="s">
        <v>46</v>
      </c>
      <c r="P61" s="29" t="s">
        <v>47</v>
      </c>
      <c r="Q61" s="35"/>
      <c r="R61" s="35"/>
      <c r="S61" s="35"/>
    </row>
    <row r="62" spans="1:19" ht="15.75">
      <c r="A62" s="3" t="s">
        <v>11</v>
      </c>
      <c r="B62" s="10">
        <v>218</v>
      </c>
      <c r="C62" s="3">
        <v>217</v>
      </c>
      <c r="D62" s="3">
        <v>111</v>
      </c>
      <c r="E62" s="3">
        <v>150</v>
      </c>
      <c r="F62" s="10">
        <v>942</v>
      </c>
      <c r="G62" s="3">
        <v>493</v>
      </c>
      <c r="H62" s="10">
        <v>1049</v>
      </c>
      <c r="I62" s="3">
        <v>689</v>
      </c>
      <c r="N62" s="36"/>
      <c r="O62" s="32">
        <f>B57</f>
        <v>3499</v>
      </c>
      <c r="P62" s="37">
        <f>C57</f>
        <v>822</v>
      </c>
      <c r="Q62" s="35"/>
      <c r="R62" s="35"/>
      <c r="S62" s="35"/>
    </row>
    <row r="63" spans="1:19" ht="18.75">
      <c r="A63" s="3" t="s">
        <v>12</v>
      </c>
      <c r="B63" s="11">
        <v>1618</v>
      </c>
      <c r="C63" s="3">
        <v>806</v>
      </c>
      <c r="D63" s="3">
        <v>1412</v>
      </c>
      <c r="E63" s="3">
        <v>699</v>
      </c>
      <c r="F63" s="11">
        <v>4731</v>
      </c>
      <c r="G63" s="3">
        <v>1532</v>
      </c>
      <c r="H63" s="11">
        <v>5284</v>
      </c>
      <c r="I63" s="12">
        <v>1234</v>
      </c>
      <c r="N63" s="29" t="s">
        <v>48</v>
      </c>
      <c r="O63" s="29" t="s">
        <v>49</v>
      </c>
      <c r="P63" s="29" t="s">
        <v>50</v>
      </c>
      <c r="Q63" s="35"/>
      <c r="R63" s="35"/>
      <c r="S63" s="35"/>
    </row>
    <row r="64" spans="1:19" s="17" customFormat="1" ht="15.75">
      <c r="A64" s="14" t="s">
        <v>14</v>
      </c>
      <c r="B64" s="15">
        <v>25162</v>
      </c>
      <c r="C64" s="16">
        <v>1691</v>
      </c>
      <c r="D64" s="14">
        <v>23945</v>
      </c>
      <c r="E64" s="14">
        <v>1255</v>
      </c>
      <c r="F64" s="11">
        <v>149723</v>
      </c>
      <c r="G64" s="3">
        <v>183</v>
      </c>
      <c r="H64" s="11">
        <v>95944</v>
      </c>
      <c r="I64" s="3" t="s">
        <v>22</v>
      </c>
      <c r="N64" s="36"/>
      <c r="O64" s="32">
        <f>B64</f>
        <v>25162</v>
      </c>
      <c r="P64" s="37">
        <f>C64</f>
        <v>1691</v>
      </c>
      <c r="Q64" s="35"/>
      <c r="R64" s="35"/>
      <c r="S64" s="35"/>
    </row>
    <row r="65" spans="1:19" ht="18.75">
      <c r="A65" s="3" t="s">
        <v>7</v>
      </c>
      <c r="B65" s="11">
        <v>22391</v>
      </c>
      <c r="C65" s="12">
        <v>1836</v>
      </c>
      <c r="D65" s="3">
        <v>19106</v>
      </c>
      <c r="E65" s="3">
        <v>1564</v>
      </c>
      <c r="F65" s="11">
        <v>126246</v>
      </c>
      <c r="G65" s="12">
        <v>2771</v>
      </c>
      <c r="H65" s="11">
        <v>74662</v>
      </c>
      <c r="I65" s="12">
        <v>3071</v>
      </c>
      <c r="N65" s="29" t="s">
        <v>51</v>
      </c>
      <c r="O65" s="29" t="s">
        <v>52</v>
      </c>
      <c r="P65" s="29" t="s">
        <v>53</v>
      </c>
      <c r="Q65" s="35"/>
      <c r="R65" s="35"/>
      <c r="S65" s="35"/>
    </row>
    <row r="66" spans="1:19" ht="15.75">
      <c r="A66" s="3" t="s">
        <v>8</v>
      </c>
      <c r="B66" s="10">
        <v>0</v>
      </c>
      <c r="C66" s="3">
        <v>234</v>
      </c>
      <c r="D66" s="3">
        <v>0</v>
      </c>
      <c r="E66" s="3">
        <v>234</v>
      </c>
      <c r="F66" s="10">
        <v>0</v>
      </c>
      <c r="G66" s="3">
        <v>234</v>
      </c>
      <c r="H66" s="10">
        <v>0</v>
      </c>
      <c r="I66" s="3">
        <v>234</v>
      </c>
      <c r="N66" s="36"/>
      <c r="O66" s="32">
        <f>B71</f>
        <v>6492</v>
      </c>
      <c r="P66" s="37">
        <f>C71</f>
        <v>11</v>
      </c>
      <c r="Q66" s="35"/>
      <c r="R66" s="35"/>
      <c r="S66" s="35"/>
    </row>
    <row r="67" spans="1:19" ht="18.75">
      <c r="A67" s="3" t="s">
        <v>9</v>
      </c>
      <c r="B67" s="11">
        <v>22391</v>
      </c>
      <c r="C67" s="12">
        <v>1836</v>
      </c>
      <c r="D67" s="3">
        <v>19106</v>
      </c>
      <c r="E67" s="3">
        <v>1564</v>
      </c>
      <c r="F67" s="11">
        <v>126246</v>
      </c>
      <c r="G67" s="12">
        <v>2771</v>
      </c>
      <c r="H67" s="11">
        <v>74662</v>
      </c>
      <c r="I67" s="12">
        <v>3071</v>
      </c>
      <c r="N67" s="29" t="s">
        <v>54</v>
      </c>
      <c r="O67" s="29" t="s">
        <v>55</v>
      </c>
      <c r="P67" s="29" t="s">
        <v>56</v>
      </c>
      <c r="Q67" s="35"/>
      <c r="R67" s="35"/>
      <c r="S67" s="35"/>
    </row>
    <row r="68" spans="1:19" s="24" customFormat="1" ht="15.75">
      <c r="A68" s="21" t="s">
        <v>10</v>
      </c>
      <c r="B68" s="23">
        <v>20813</v>
      </c>
      <c r="C68" s="27">
        <v>1802</v>
      </c>
      <c r="D68" s="21">
        <v>18231</v>
      </c>
      <c r="E68" s="21">
        <v>1642</v>
      </c>
      <c r="F68" s="11">
        <v>123138</v>
      </c>
      <c r="G68" s="12">
        <v>2752</v>
      </c>
      <c r="H68" s="11">
        <v>72355</v>
      </c>
      <c r="I68" s="12">
        <v>3585</v>
      </c>
      <c r="N68" s="36"/>
      <c r="O68" s="32"/>
      <c r="P68" s="37"/>
      <c r="Q68" s="35"/>
      <c r="R68" s="35"/>
      <c r="S68" s="35"/>
    </row>
    <row r="69" spans="1:19" ht="18.75">
      <c r="A69" s="3" t="s">
        <v>11</v>
      </c>
      <c r="B69" s="10">
        <v>1578</v>
      </c>
      <c r="C69" s="3">
        <v>932</v>
      </c>
      <c r="D69" s="3">
        <v>875</v>
      </c>
      <c r="E69" s="3">
        <v>661</v>
      </c>
      <c r="F69" s="11">
        <v>3108</v>
      </c>
      <c r="G69" s="12">
        <v>981</v>
      </c>
      <c r="H69" s="11">
        <v>2307</v>
      </c>
      <c r="I69" s="12">
        <v>1516</v>
      </c>
      <c r="N69" s="29" t="s">
        <v>57</v>
      </c>
      <c r="O69" s="29" t="s">
        <v>58</v>
      </c>
      <c r="P69" s="29" t="s">
        <v>59</v>
      </c>
      <c r="Q69" s="35"/>
      <c r="R69" s="35"/>
      <c r="S69" s="35"/>
    </row>
    <row r="70" spans="1:19" ht="15.75">
      <c r="A70" s="3" t="s">
        <v>12</v>
      </c>
      <c r="B70" s="11">
        <v>2771</v>
      </c>
      <c r="C70" s="12">
        <v>1244</v>
      </c>
      <c r="D70" s="3">
        <v>4839</v>
      </c>
      <c r="E70" s="3">
        <v>1167</v>
      </c>
      <c r="F70" s="11">
        <v>23477</v>
      </c>
      <c r="G70" s="12">
        <v>2769</v>
      </c>
      <c r="H70" s="11">
        <v>21282</v>
      </c>
      <c r="I70" s="12">
        <v>3071</v>
      </c>
      <c r="N70" s="36"/>
      <c r="O70" s="32"/>
      <c r="P70" s="37"/>
      <c r="Q70" s="35"/>
      <c r="R70" s="35"/>
      <c r="S70" s="35"/>
    </row>
    <row r="71" spans="1:19" s="17" customFormat="1" ht="18.75">
      <c r="A71" s="14" t="s">
        <v>15</v>
      </c>
      <c r="B71" s="15">
        <v>6492</v>
      </c>
      <c r="C71" s="14">
        <v>11</v>
      </c>
      <c r="D71" s="14">
        <v>3836</v>
      </c>
      <c r="E71" s="14">
        <v>258</v>
      </c>
      <c r="F71" s="11">
        <v>40202</v>
      </c>
      <c r="G71" s="3">
        <v>234</v>
      </c>
      <c r="H71" s="11">
        <v>16658</v>
      </c>
      <c r="I71" s="3" t="s">
        <v>22</v>
      </c>
      <c r="N71" s="29" t="s">
        <v>60</v>
      </c>
      <c r="O71" s="29" t="s">
        <v>61</v>
      </c>
      <c r="P71" s="29" t="s">
        <v>62</v>
      </c>
      <c r="Q71" s="35"/>
      <c r="R71" s="35"/>
      <c r="S71" s="35"/>
    </row>
    <row r="72" spans="1:19" ht="15.75">
      <c r="A72" s="3" t="s">
        <v>7</v>
      </c>
      <c r="B72" s="11">
        <v>4566</v>
      </c>
      <c r="C72" s="3">
        <v>991</v>
      </c>
      <c r="D72" s="3">
        <v>2530</v>
      </c>
      <c r="E72" s="3">
        <v>726</v>
      </c>
      <c r="F72" s="11">
        <v>26044</v>
      </c>
      <c r="G72" s="12">
        <v>1427</v>
      </c>
      <c r="H72" s="11">
        <v>11217</v>
      </c>
      <c r="I72" s="12">
        <v>1297</v>
      </c>
      <c r="N72" s="36"/>
      <c r="O72" s="32"/>
      <c r="P72" s="37"/>
      <c r="Q72" s="35"/>
      <c r="R72" s="35"/>
      <c r="S72" s="35"/>
    </row>
    <row r="73" spans="1:19" ht="18.75">
      <c r="A73" s="3" t="s">
        <v>8</v>
      </c>
      <c r="B73" s="10">
        <v>0</v>
      </c>
      <c r="C73" s="3">
        <v>234</v>
      </c>
      <c r="D73" s="3">
        <v>0</v>
      </c>
      <c r="E73" s="3">
        <v>234</v>
      </c>
      <c r="F73" s="10">
        <v>0</v>
      </c>
      <c r="G73" s="3">
        <v>234</v>
      </c>
      <c r="H73" s="10">
        <v>0</v>
      </c>
      <c r="I73" s="3">
        <v>234</v>
      </c>
      <c r="N73" s="29" t="s">
        <v>63</v>
      </c>
      <c r="O73" s="29" t="s">
        <v>64</v>
      </c>
      <c r="P73" s="29" t="s">
        <v>65</v>
      </c>
      <c r="Q73" s="35"/>
      <c r="R73" s="35"/>
      <c r="S73" s="35"/>
    </row>
    <row r="74" spans="1:19" ht="15.75">
      <c r="A74" s="3" t="s">
        <v>9</v>
      </c>
      <c r="B74" s="11">
        <v>4566</v>
      </c>
      <c r="C74" s="3">
        <v>991</v>
      </c>
      <c r="D74" s="3">
        <v>2530</v>
      </c>
      <c r="E74" s="3">
        <v>726</v>
      </c>
      <c r="F74" s="11">
        <v>26044</v>
      </c>
      <c r="G74" s="12">
        <v>1427</v>
      </c>
      <c r="H74" s="11">
        <v>11217</v>
      </c>
      <c r="I74" s="12">
        <v>1297</v>
      </c>
      <c r="N74" s="36"/>
      <c r="O74" s="32"/>
      <c r="P74" s="37"/>
      <c r="Q74" s="35"/>
      <c r="R74" s="35"/>
      <c r="S74" s="35"/>
    </row>
    <row r="75" spans="1:19" s="24" customFormat="1" ht="18.75">
      <c r="A75" s="21" t="s">
        <v>10</v>
      </c>
      <c r="B75" s="23">
        <v>4168</v>
      </c>
      <c r="C75" s="21">
        <v>884</v>
      </c>
      <c r="D75" s="21">
        <v>2353</v>
      </c>
      <c r="E75" s="21">
        <v>698</v>
      </c>
      <c r="F75" s="11">
        <v>25238</v>
      </c>
      <c r="G75" s="12">
        <v>1511</v>
      </c>
      <c r="H75" s="11">
        <v>11123</v>
      </c>
      <c r="I75" s="12">
        <v>1329</v>
      </c>
      <c r="N75" s="29" t="s">
        <v>66</v>
      </c>
      <c r="O75" s="29" t="s">
        <v>67</v>
      </c>
      <c r="P75" s="29" t="s">
        <v>68</v>
      </c>
      <c r="Q75" s="35"/>
      <c r="R75" s="35"/>
      <c r="S75" s="35"/>
    </row>
    <row r="76" spans="1:19" ht="15.75">
      <c r="A76" s="3" t="s">
        <v>11</v>
      </c>
      <c r="B76" s="10">
        <v>398</v>
      </c>
      <c r="C76" s="3">
        <v>375</v>
      </c>
      <c r="D76" s="3">
        <v>177</v>
      </c>
      <c r="E76" s="3">
        <v>288</v>
      </c>
      <c r="F76" s="10">
        <v>806</v>
      </c>
      <c r="G76" s="3">
        <v>519</v>
      </c>
      <c r="H76" s="10">
        <v>94</v>
      </c>
      <c r="I76" s="3">
        <v>157</v>
      </c>
      <c r="N76" s="36"/>
      <c r="O76" s="32"/>
      <c r="P76" s="37"/>
      <c r="Q76" s="35"/>
      <c r="R76" s="35"/>
      <c r="S76" s="35"/>
    </row>
    <row r="77" spans="1:19" ht="18.75">
      <c r="A77" s="3" t="s">
        <v>12</v>
      </c>
      <c r="B77" s="11">
        <v>1926</v>
      </c>
      <c r="C77" s="3">
        <v>992</v>
      </c>
      <c r="D77" s="3">
        <v>1306</v>
      </c>
      <c r="E77" s="3">
        <v>708</v>
      </c>
      <c r="F77" s="11">
        <v>14158</v>
      </c>
      <c r="G77" s="12">
        <v>1427</v>
      </c>
      <c r="H77" s="11">
        <v>5441</v>
      </c>
      <c r="I77" s="12">
        <v>1297</v>
      </c>
      <c r="N77" s="29" t="s">
        <v>69</v>
      </c>
      <c r="O77" s="29" t="s">
        <v>70</v>
      </c>
      <c r="P77" s="29" t="s">
        <v>71</v>
      </c>
      <c r="Q77" s="35"/>
      <c r="R77" s="35"/>
      <c r="S77" s="35"/>
    </row>
    <row r="78" spans="1:19" ht="15.75">
      <c r="A78" s="3" t="s">
        <v>16</v>
      </c>
      <c r="B78" s="11">
        <v>2290</v>
      </c>
      <c r="C78" s="3">
        <v>544</v>
      </c>
      <c r="D78" s="3">
        <v>1022</v>
      </c>
      <c r="E78" s="3">
        <v>450</v>
      </c>
      <c r="F78" s="11">
        <v>17691</v>
      </c>
      <c r="G78" s="12">
        <v>1591</v>
      </c>
      <c r="H78" s="11">
        <v>5053</v>
      </c>
      <c r="I78" s="3">
        <v>1289</v>
      </c>
      <c r="N78" s="36"/>
      <c r="O78" s="32"/>
      <c r="P78" s="37"/>
      <c r="Q78" s="35"/>
      <c r="R78" s="35"/>
      <c r="S78" s="35"/>
    </row>
    <row r="79" spans="1:19">
      <c r="A79" s="3" t="s">
        <v>7</v>
      </c>
      <c r="B79" s="10">
        <v>1062</v>
      </c>
      <c r="C79" s="3">
        <v>660</v>
      </c>
      <c r="D79" s="3">
        <v>210</v>
      </c>
      <c r="E79" s="3">
        <v>291</v>
      </c>
      <c r="F79" s="11">
        <v>6302</v>
      </c>
      <c r="G79" s="3">
        <v>1098</v>
      </c>
      <c r="H79" s="11">
        <v>1777</v>
      </c>
      <c r="I79" s="3">
        <v>817</v>
      </c>
    </row>
    <row r="80" spans="1:19">
      <c r="A80" s="3" t="s">
        <v>10</v>
      </c>
      <c r="B80" s="10">
        <v>1062</v>
      </c>
      <c r="C80" s="3">
        <v>660</v>
      </c>
      <c r="D80" s="3">
        <v>210</v>
      </c>
      <c r="E80" s="3">
        <v>291</v>
      </c>
      <c r="F80" s="11">
        <v>6080</v>
      </c>
      <c r="G80" s="3">
        <v>1043</v>
      </c>
      <c r="H80" s="11">
        <v>1777</v>
      </c>
      <c r="I80" s="3">
        <v>817</v>
      </c>
    </row>
    <row r="81" spans="1:18">
      <c r="A81" s="3" t="s">
        <v>11</v>
      </c>
      <c r="B81" s="10">
        <v>0</v>
      </c>
      <c r="C81" s="3">
        <v>234</v>
      </c>
      <c r="D81" s="3">
        <v>0</v>
      </c>
      <c r="E81" s="3">
        <v>234</v>
      </c>
      <c r="F81" s="10">
        <v>222</v>
      </c>
      <c r="G81" s="3">
        <v>299</v>
      </c>
      <c r="H81" s="10">
        <v>0</v>
      </c>
      <c r="I81" s="3">
        <v>234</v>
      </c>
    </row>
    <row r="82" spans="1:18">
      <c r="A82" s="3" t="s">
        <v>12</v>
      </c>
      <c r="B82" s="11">
        <v>1228</v>
      </c>
      <c r="C82" s="3">
        <v>610</v>
      </c>
      <c r="D82" s="3">
        <v>812</v>
      </c>
      <c r="E82" s="3">
        <v>413</v>
      </c>
      <c r="F82" s="11">
        <v>11389</v>
      </c>
      <c r="G82" s="12">
        <v>1384</v>
      </c>
      <c r="H82" s="11">
        <v>3276</v>
      </c>
      <c r="I82" s="3">
        <v>1101</v>
      </c>
    </row>
    <row r="83" spans="1:18">
      <c r="A83" s="3" t="s">
        <v>17</v>
      </c>
      <c r="B83" s="11">
        <v>3423</v>
      </c>
      <c r="C83" s="3">
        <v>589</v>
      </c>
      <c r="D83" s="3">
        <v>2723</v>
      </c>
      <c r="E83" s="3">
        <v>467</v>
      </c>
      <c r="F83" s="11">
        <v>29805</v>
      </c>
      <c r="G83" s="12">
        <v>1592</v>
      </c>
      <c r="H83" s="11">
        <v>8123</v>
      </c>
      <c r="I83" s="3">
        <v>1289</v>
      </c>
    </row>
    <row r="84" spans="1:18">
      <c r="A84" s="3" t="s">
        <v>7</v>
      </c>
      <c r="B84" s="10">
        <v>250</v>
      </c>
      <c r="C84" s="3">
        <v>223</v>
      </c>
      <c r="D84" s="3">
        <v>146</v>
      </c>
      <c r="E84" s="3">
        <v>130</v>
      </c>
      <c r="F84" s="11">
        <v>4263</v>
      </c>
      <c r="G84" s="3">
        <v>1204</v>
      </c>
      <c r="H84" s="10">
        <v>564</v>
      </c>
      <c r="I84" s="3">
        <v>605</v>
      </c>
    </row>
    <row r="85" spans="1:18">
      <c r="A85" s="3" t="s">
        <v>10</v>
      </c>
      <c r="B85" s="10">
        <v>197</v>
      </c>
      <c r="C85" s="3">
        <v>204</v>
      </c>
      <c r="D85" s="3">
        <v>146</v>
      </c>
      <c r="E85" s="3">
        <v>130</v>
      </c>
      <c r="F85" s="11">
        <v>4226</v>
      </c>
      <c r="G85" s="3">
        <v>1199</v>
      </c>
      <c r="H85" s="10">
        <v>481</v>
      </c>
      <c r="I85" s="3">
        <v>577</v>
      </c>
      <c r="M85" s="102" t="s">
        <v>83</v>
      </c>
      <c r="N85" s="5"/>
      <c r="O85" s="7" t="s">
        <v>31</v>
      </c>
      <c r="P85" s="5" t="s">
        <v>19</v>
      </c>
      <c r="Q85" s="5" t="s">
        <v>32</v>
      </c>
      <c r="R85" s="5" t="s">
        <v>33</v>
      </c>
    </row>
    <row r="86" spans="1:18">
      <c r="A86" s="3" t="s">
        <v>11</v>
      </c>
      <c r="B86" s="10">
        <v>53</v>
      </c>
      <c r="C86" s="3">
        <v>93</v>
      </c>
      <c r="D86" s="3">
        <v>0</v>
      </c>
      <c r="E86" s="3">
        <v>234</v>
      </c>
      <c r="F86" s="10">
        <v>37</v>
      </c>
      <c r="G86" s="3">
        <v>62</v>
      </c>
      <c r="H86" s="10">
        <v>83</v>
      </c>
      <c r="I86" s="3">
        <v>141</v>
      </c>
      <c r="M86" s="102"/>
      <c r="N86" s="6" t="s">
        <v>25</v>
      </c>
      <c r="O86" s="7">
        <f>D99/D90</f>
        <v>0.30686257856293531</v>
      </c>
      <c r="P86" s="7">
        <f>B99/B90</f>
        <v>0.46701164294954722</v>
      </c>
      <c r="Q86" s="7">
        <f>H99/H90</f>
        <v>0.52307287209531961</v>
      </c>
      <c r="R86" s="7">
        <f>F99/F90</f>
        <v>0.51814588573481857</v>
      </c>
    </row>
    <row r="87" spans="1:18">
      <c r="A87" s="3" t="s">
        <v>12</v>
      </c>
      <c r="B87" s="11">
        <v>3173</v>
      </c>
      <c r="C87" s="3">
        <v>540</v>
      </c>
      <c r="D87" s="3">
        <v>2577</v>
      </c>
      <c r="E87" s="3">
        <v>482</v>
      </c>
      <c r="F87" s="11">
        <v>25542</v>
      </c>
      <c r="G87" s="12">
        <v>1766</v>
      </c>
      <c r="H87" s="11">
        <v>7559</v>
      </c>
      <c r="I87" s="3">
        <v>1186</v>
      </c>
      <c r="M87" s="102"/>
      <c r="N87" s="6" t="s">
        <v>30</v>
      </c>
      <c r="O87" s="7">
        <f>D100/D91</f>
        <v>0.30071897467958736</v>
      </c>
      <c r="P87" s="7">
        <f>B100/B91</f>
        <v>0.57461525159951587</v>
      </c>
      <c r="Q87" s="7">
        <f t="shared" ref="Q87:Q88" si="1">H100/H91</f>
        <v>0.55024898900437824</v>
      </c>
      <c r="R87" s="7">
        <f t="shared" ref="R87:R88" si="2">F100/F91</f>
        <v>0.50956106040851801</v>
      </c>
    </row>
    <row r="88" spans="1:18">
      <c r="M88" s="102"/>
      <c r="N88" s="6" t="s">
        <v>26</v>
      </c>
      <c r="O88" s="7">
        <f>D101/D92</f>
        <v>0.31417410714285715</v>
      </c>
      <c r="P88" s="7">
        <f>B101/B92</f>
        <v>0.38244088067409621</v>
      </c>
      <c r="Q88" s="7">
        <f t="shared" si="1"/>
        <v>0.49670913983724024</v>
      </c>
      <c r="R88" s="7">
        <f t="shared" si="2"/>
        <v>0.52659726183685107</v>
      </c>
    </row>
    <row r="89" spans="1:18">
      <c r="B89" s="44" t="s">
        <v>82</v>
      </c>
      <c r="D89" s="44" t="s">
        <v>31</v>
      </c>
      <c r="F89" s="44" t="s">
        <v>33</v>
      </c>
      <c r="H89" s="44" t="s">
        <v>32</v>
      </c>
      <c r="J89" t="s">
        <v>91</v>
      </c>
      <c r="M89" s="102" t="s">
        <v>81</v>
      </c>
      <c r="N89" s="5"/>
      <c r="O89" s="7" t="s">
        <v>31</v>
      </c>
      <c r="P89" s="5" t="s">
        <v>19</v>
      </c>
      <c r="Q89" s="5" t="s">
        <v>32</v>
      </c>
      <c r="R89" s="5" t="s">
        <v>33</v>
      </c>
    </row>
    <row r="90" spans="1:18" ht="14.25">
      <c r="A90" s="41" t="s">
        <v>73</v>
      </c>
      <c r="B90" s="46">
        <f>SUM(B11,B18,B50,B57)</f>
        <v>13141</v>
      </c>
      <c r="C90" s="43"/>
      <c r="D90" s="43">
        <f>SUM(D11,D18,D50,D57)</f>
        <v>11774</v>
      </c>
      <c r="E90" s="43"/>
      <c r="F90" s="46">
        <f>SUM(F11,F18,F50,F57)</f>
        <v>55660</v>
      </c>
      <c r="G90" s="46"/>
      <c r="H90" s="46">
        <f>SUM(H11,H18,H50,H57)</f>
        <v>60764</v>
      </c>
      <c r="I90" s="43"/>
      <c r="J90" s="52">
        <v>145330</v>
      </c>
      <c r="M90" s="102"/>
      <c r="N90" s="6" t="s">
        <v>25</v>
      </c>
      <c r="O90" s="7">
        <f>D102/D93</f>
        <v>0.82582177936952594</v>
      </c>
      <c r="P90" s="7">
        <f>B102/B93</f>
        <v>0.7962178854541403</v>
      </c>
      <c r="Q90" s="7">
        <f>H102/H93</f>
        <v>0.81915598432163728</v>
      </c>
      <c r="R90" s="7">
        <f>F102/F93</f>
        <v>0.83113907505414097</v>
      </c>
    </row>
    <row r="91" spans="1:18">
      <c r="A91" s="47" t="s">
        <v>87</v>
      </c>
      <c r="B91" s="48">
        <f>SUM(B11,B18)</f>
        <v>5783</v>
      </c>
      <c r="C91" s="49"/>
      <c r="D91" s="61">
        <f>SUM(D11,D18)</f>
        <v>6398</v>
      </c>
      <c r="E91" s="49"/>
      <c r="F91" s="48">
        <f>SUM(F11,F18)</f>
        <v>27612</v>
      </c>
      <c r="G91" s="48"/>
      <c r="H91" s="48">
        <f>SUM(H11,H18)</f>
        <v>29921</v>
      </c>
      <c r="M91" s="102"/>
      <c r="N91" s="6" t="s">
        <v>30</v>
      </c>
      <c r="O91" s="7">
        <f>D103/D94</f>
        <v>0.90821424827923558</v>
      </c>
      <c r="P91" s="7">
        <f t="shared" ref="P91:P92" si="3">B103/B94</f>
        <v>0.80335600616016423</v>
      </c>
      <c r="Q91" s="7">
        <f t="shared" ref="Q91:Q92" si="4">H103/H94</f>
        <v>0.89134823775659033</v>
      </c>
      <c r="R91" s="7">
        <f t="shared" ref="R91:R92" si="5">F103/F94</f>
        <v>0.87846799161090583</v>
      </c>
    </row>
    <row r="92" spans="1:18">
      <c r="A92" s="47" t="s">
        <v>26</v>
      </c>
      <c r="B92" s="48">
        <f>SUM(B50,B57)</f>
        <v>7358</v>
      </c>
      <c r="C92" s="49"/>
      <c r="D92" s="61">
        <f>SUM(D50,D57)</f>
        <v>5376</v>
      </c>
      <c r="E92" s="49"/>
      <c r="F92" s="48">
        <f>SUM(F50,F57)</f>
        <v>28048</v>
      </c>
      <c r="G92" s="48"/>
      <c r="H92" s="48">
        <f>SUM(H50,H57)</f>
        <v>30843</v>
      </c>
      <c r="M92" s="102"/>
      <c r="N92" s="6" t="s">
        <v>26</v>
      </c>
      <c r="O92" s="7">
        <f>D104/D95</f>
        <v>0.74093805118606237</v>
      </c>
      <c r="P92" s="7">
        <f t="shared" si="3"/>
        <v>0.78918935995450812</v>
      </c>
      <c r="Q92" s="7">
        <f t="shared" si="4"/>
        <v>0.7413545052485746</v>
      </c>
      <c r="R92" s="7">
        <f t="shared" si="5"/>
        <v>0.78123469790706856</v>
      </c>
    </row>
    <row r="93" spans="1:18" ht="14.25">
      <c r="A93" s="41" t="s">
        <v>74</v>
      </c>
      <c r="B93" s="46">
        <f>SUM(B25,B32,B64,B71)</f>
        <v>62822</v>
      </c>
      <c r="C93" s="43"/>
      <c r="D93" s="43">
        <f>SUM(D25,D32,D64,D71)</f>
        <v>56402</v>
      </c>
      <c r="E93" s="43"/>
      <c r="F93" s="46">
        <f>SUM(F25,F32,F64,F71)</f>
        <v>390185</v>
      </c>
      <c r="G93" s="46"/>
      <c r="H93" s="46">
        <f>SUM(H25,H32,H64,H71)</f>
        <v>233953</v>
      </c>
      <c r="I93" s="43"/>
      <c r="J93">
        <v>759192</v>
      </c>
      <c r="M93" s="102" t="s">
        <v>79</v>
      </c>
      <c r="N93" s="5"/>
      <c r="O93" s="7" t="s">
        <v>31</v>
      </c>
      <c r="P93" s="5" t="s">
        <v>19</v>
      </c>
      <c r="Q93" s="5" t="s">
        <v>32</v>
      </c>
      <c r="R93" s="5" t="s">
        <v>33</v>
      </c>
    </row>
    <row r="94" spans="1:18">
      <c r="A94" s="47" t="s">
        <v>87</v>
      </c>
      <c r="B94" s="48">
        <f>SUM(B25,B32)</f>
        <v>31168</v>
      </c>
      <c r="C94" s="49"/>
      <c r="D94" s="61">
        <f>SUM(D25,D32)</f>
        <v>28621</v>
      </c>
      <c r="E94" s="49"/>
      <c r="F94" s="48">
        <f>SUM(F25,F32)</f>
        <v>200260</v>
      </c>
      <c r="G94" s="48"/>
      <c r="H94" s="48">
        <f>SUM(H25,H32)</f>
        <v>121351</v>
      </c>
      <c r="M94" s="102"/>
      <c r="N94" s="6" t="s">
        <v>25</v>
      </c>
      <c r="O94" s="7">
        <f>D105/D96</f>
        <v>0.73619748885238212</v>
      </c>
      <c r="P94" s="7">
        <f>B105/B96</f>
        <v>0.73926780142964343</v>
      </c>
      <c r="Q94" s="7">
        <f>H105/H96</f>
        <v>0.75811032278423029</v>
      </c>
      <c r="R94" s="7">
        <f>F105/F96</f>
        <v>0.79206450672318851</v>
      </c>
    </row>
    <row r="95" spans="1:18">
      <c r="A95" s="47" t="s">
        <v>26</v>
      </c>
      <c r="B95" s="48">
        <f>SUM(B64,B71)</f>
        <v>31654</v>
      </c>
      <c r="C95" s="49"/>
      <c r="D95" s="61">
        <f>SUM(D64,D71)</f>
        <v>27781</v>
      </c>
      <c r="E95" s="49"/>
      <c r="F95" s="48">
        <f>SUM(F64,F71)</f>
        <v>189925</v>
      </c>
      <c r="G95" s="48"/>
      <c r="H95" s="48">
        <f>SUM(H64,H71)</f>
        <v>112602</v>
      </c>
      <c r="M95" s="102"/>
      <c r="N95" s="6" t="s">
        <v>30</v>
      </c>
      <c r="O95" s="7">
        <f>D106/D97</f>
        <v>0.7972243639167309</v>
      </c>
      <c r="P95" s="7">
        <f t="shared" ref="P95:P96" si="6">B106/B97</f>
        <v>0.76755703499228711</v>
      </c>
      <c r="Q95" s="7">
        <f t="shared" ref="Q95:Q96" si="7">H106/H97</f>
        <v>0.82388016288539845</v>
      </c>
      <c r="R95" s="7">
        <f t="shared" ref="R95:R96" si="8">F106/F97</f>
        <v>0.83376632495436032</v>
      </c>
    </row>
    <row r="96" spans="1:18" ht="14.25">
      <c r="A96" s="41" t="s">
        <v>84</v>
      </c>
      <c r="B96" s="46">
        <f>SUM(B90,B93)</f>
        <v>75963</v>
      </c>
      <c r="C96" s="43"/>
      <c r="D96" s="43">
        <f>SUM(D90,D93)</f>
        <v>68176</v>
      </c>
      <c r="E96" s="43"/>
      <c r="F96" s="43">
        <f>SUM(F90,F93)</f>
        <v>445845</v>
      </c>
      <c r="G96" s="43"/>
      <c r="H96" s="43">
        <f>SUM(H90,H93)</f>
        <v>294717</v>
      </c>
      <c r="I96" s="43"/>
      <c r="J96" s="53">
        <f>SUM(J90,J93)</f>
        <v>904522</v>
      </c>
      <c r="M96" s="102"/>
      <c r="N96" s="6" t="s">
        <v>26</v>
      </c>
      <c r="O96" s="7">
        <f>D107/D98</f>
        <v>0.67174352323792863</v>
      </c>
      <c r="P96" s="7">
        <f t="shared" si="6"/>
        <v>0.71247308520455244</v>
      </c>
      <c r="Q96" s="7">
        <f t="shared" si="7"/>
        <v>0.68875178639896828</v>
      </c>
      <c r="R96" s="7">
        <f t="shared" si="8"/>
        <v>0.74846884705903938</v>
      </c>
    </row>
    <row r="97" spans="1:18">
      <c r="A97" s="47" t="s">
        <v>87</v>
      </c>
      <c r="B97" s="48">
        <f>SUM(B91,B94)</f>
        <v>36951</v>
      </c>
      <c r="C97" s="49"/>
      <c r="D97" s="61">
        <f>SUM(D91,D94)</f>
        <v>35019</v>
      </c>
      <c r="E97" s="49"/>
      <c r="F97" s="48">
        <f>SUM(F91,F94)</f>
        <v>227872</v>
      </c>
      <c r="G97" s="48"/>
      <c r="H97" s="48">
        <f>SUM(H91,H94)</f>
        <v>151272</v>
      </c>
    </row>
    <row r="98" spans="1:18">
      <c r="A98" s="47" t="s">
        <v>26</v>
      </c>
      <c r="B98" s="48">
        <f>SUM(B92,B95)</f>
        <v>39012</v>
      </c>
      <c r="C98" s="49"/>
      <c r="D98" s="61">
        <f>SUM(D92,D95)</f>
        <v>33157</v>
      </c>
      <c r="E98" s="49"/>
      <c r="F98" s="48">
        <f>SUM(F92,F95)</f>
        <v>217973</v>
      </c>
      <c r="G98" s="48"/>
      <c r="H98" s="48">
        <f>SUM(H92,H95)</f>
        <v>143445</v>
      </c>
      <c r="N98" s="5"/>
      <c r="O98" s="5" t="s">
        <v>27</v>
      </c>
      <c r="P98" s="5" t="s">
        <v>28</v>
      </c>
      <c r="Q98" s="5" t="s">
        <v>29</v>
      </c>
    </row>
    <row r="99" spans="1:18" ht="14.25">
      <c r="A99" s="41" t="s">
        <v>75</v>
      </c>
      <c r="B99" s="46">
        <f>SUM(B15,B22,B54,B61)</f>
        <v>6137</v>
      </c>
      <c r="C99" s="43"/>
      <c r="D99" s="43">
        <f>SUM(D15,D22,D54,D61)</f>
        <v>3613</v>
      </c>
      <c r="E99" s="43"/>
      <c r="F99" s="43">
        <f>SUM(F15,F22,F54,F61)</f>
        <v>28840</v>
      </c>
      <c r="G99" s="43"/>
      <c r="H99" s="43">
        <f>SUM(H15,H22,H54,H61)</f>
        <v>31784</v>
      </c>
      <c r="I99" s="43"/>
      <c r="J99">
        <v>73022</v>
      </c>
      <c r="N99" s="6" t="s">
        <v>20</v>
      </c>
      <c r="O99" s="15">
        <f>SUM(O100,O101)</f>
        <v>68176</v>
      </c>
      <c r="P99" s="15">
        <f>SUM(P100,P101)</f>
        <v>50191</v>
      </c>
      <c r="Q99" s="20">
        <f t="shared" ref="Q99:Q104" si="9">P99/O99</f>
        <v>0.73619748885238212</v>
      </c>
    </row>
    <row r="100" spans="1:18">
      <c r="A100" s="47" t="s">
        <v>87</v>
      </c>
      <c r="B100" s="50">
        <f>SUM(B15,B22)</f>
        <v>3323</v>
      </c>
      <c r="C100" s="49"/>
      <c r="D100" s="61">
        <f>SUM(D15,D22)</f>
        <v>1924</v>
      </c>
      <c r="E100" s="49"/>
      <c r="F100" s="48">
        <f>SUM(F15,F22)</f>
        <v>14070</v>
      </c>
      <c r="G100" s="49"/>
      <c r="H100" s="48">
        <f>SUM(H15,H22)</f>
        <v>16464</v>
      </c>
      <c r="M100" s="45"/>
      <c r="N100" s="6" t="s">
        <v>30</v>
      </c>
      <c r="O100" s="13">
        <f>SUM(D11,D18,D25,D32)</f>
        <v>35019</v>
      </c>
      <c r="P100" s="13">
        <f>SUM(D15,D22,D29,D36)</f>
        <v>27918</v>
      </c>
      <c r="Q100" s="20">
        <f t="shared" si="9"/>
        <v>0.7972243639167309</v>
      </c>
    </row>
    <row r="101" spans="1:18">
      <c r="A101" s="47" t="s">
        <v>26</v>
      </c>
      <c r="B101" s="50">
        <f>SUM(B54,B61)</f>
        <v>2814</v>
      </c>
      <c r="C101" s="49"/>
      <c r="D101" s="61">
        <f>SUM(D54,D61)</f>
        <v>1689</v>
      </c>
      <c r="E101" s="49"/>
      <c r="F101" s="48">
        <f>SUM(F54,F61)</f>
        <v>14770</v>
      </c>
      <c r="G101" s="49"/>
      <c r="H101" s="48">
        <f>SUM(H54,H61)</f>
        <v>15320</v>
      </c>
      <c r="N101" s="6" t="s">
        <v>26</v>
      </c>
      <c r="O101" s="13">
        <f>SUM(D50,D57,D64,D71)</f>
        <v>33157</v>
      </c>
      <c r="P101" s="13">
        <f>SUM(D54,D61,D68,D75)</f>
        <v>22273</v>
      </c>
      <c r="Q101" s="20">
        <f t="shared" si="9"/>
        <v>0.67174352323792863</v>
      </c>
    </row>
    <row r="102" spans="1:18" ht="14.25">
      <c r="A102" s="41" t="s">
        <v>76</v>
      </c>
      <c r="B102" s="43">
        <f>SUM(B29,B36,B68,B75)</f>
        <v>50020</v>
      </c>
      <c r="C102" s="43"/>
      <c r="D102" s="43">
        <f>SUM(D29,D36,D68,D75)</f>
        <v>46578</v>
      </c>
      <c r="E102" s="43"/>
      <c r="F102" s="43">
        <f>SUM(F29,F36,F68,F75)</f>
        <v>324298</v>
      </c>
      <c r="G102" s="43"/>
      <c r="H102" s="43">
        <f>SUM(H29,H36,H68,H75)</f>
        <v>191644</v>
      </c>
      <c r="I102" s="43"/>
      <c r="J102">
        <v>625465</v>
      </c>
      <c r="N102" s="18" t="s">
        <v>19</v>
      </c>
      <c r="O102" s="15">
        <f>SUM(O103,O104)</f>
        <v>75963</v>
      </c>
      <c r="P102" s="15">
        <f>SUM(P103,P104)</f>
        <v>56157</v>
      </c>
      <c r="Q102" s="20">
        <f t="shared" si="9"/>
        <v>0.73926780142964343</v>
      </c>
    </row>
    <row r="103" spans="1:18">
      <c r="A103" s="47" t="s">
        <v>87</v>
      </c>
      <c r="B103" s="50">
        <f>SUM(B29,B36)</f>
        <v>25039</v>
      </c>
      <c r="C103" s="49"/>
      <c r="D103" s="61">
        <f>SUM(D29,D36)</f>
        <v>25994</v>
      </c>
      <c r="E103" s="49"/>
      <c r="F103" s="48">
        <f>SUM(F29,F36)</f>
        <v>175922</v>
      </c>
      <c r="G103" s="49"/>
      <c r="H103" s="48">
        <f>SUM(H29,H36)</f>
        <v>108166</v>
      </c>
      <c r="N103" s="6" t="s">
        <v>30</v>
      </c>
      <c r="O103" s="13">
        <f>SUM(B11,B18,B25,B32)</f>
        <v>36951</v>
      </c>
      <c r="P103" s="19">
        <f>SUM(B15,B22,B29,B36)</f>
        <v>28362</v>
      </c>
      <c r="Q103" s="20">
        <f t="shared" si="9"/>
        <v>0.76755703499228711</v>
      </c>
    </row>
    <row r="104" spans="1:18">
      <c r="A104" s="47" t="s">
        <v>26</v>
      </c>
      <c r="B104" s="50">
        <f>SUM(B68,B75)</f>
        <v>24981</v>
      </c>
      <c r="C104" s="49"/>
      <c r="D104" s="61">
        <f>SUM(D68,D75)</f>
        <v>20584</v>
      </c>
      <c r="E104" s="49"/>
      <c r="F104" s="48">
        <f>SUM(F68,F75)</f>
        <v>148376</v>
      </c>
      <c r="G104" s="49"/>
      <c r="H104" s="48">
        <f>SUM(H68,H75)</f>
        <v>83478</v>
      </c>
      <c r="N104" s="6" t="s">
        <v>26</v>
      </c>
      <c r="O104" s="13">
        <f>SUM(B50,B57,B64,B71)</f>
        <v>39012</v>
      </c>
      <c r="P104" s="13">
        <f>SUM(B54,B61,B68,B75)</f>
        <v>27795</v>
      </c>
      <c r="Q104" s="20">
        <f t="shared" si="9"/>
        <v>0.71247308520455244</v>
      </c>
    </row>
    <row r="105" spans="1:18" ht="25.5">
      <c r="A105" s="41" t="s">
        <v>85</v>
      </c>
      <c r="B105" s="43">
        <f>SUM(B99,B102)</f>
        <v>56157</v>
      </c>
      <c r="C105" s="43"/>
      <c r="D105" s="43">
        <f>SUM(D99,D102)</f>
        <v>50191</v>
      </c>
      <c r="E105" s="43"/>
      <c r="F105" s="43">
        <f>SUM(F99,F102)</f>
        <v>353138</v>
      </c>
      <c r="G105" s="43"/>
      <c r="H105" s="43">
        <f>SUM(H99,H102)</f>
        <v>223428</v>
      </c>
      <c r="I105" s="43"/>
      <c r="J105">
        <f>SUM(J99,J102)</f>
        <v>698487</v>
      </c>
      <c r="N105" s="6" t="s">
        <v>23</v>
      </c>
      <c r="O105" s="11">
        <f>SUM(O107,O106)</f>
        <v>294717</v>
      </c>
      <c r="P105" s="13">
        <f>SUM(P106,P107)</f>
        <v>223428</v>
      </c>
      <c r="Q105" s="20">
        <f t="shared" ref="Q105:Q110" si="10">P105/O105</f>
        <v>0.75811032278423029</v>
      </c>
    </row>
    <row r="106" spans="1:18">
      <c r="A106" s="47" t="s">
        <v>87</v>
      </c>
      <c r="B106" s="50">
        <f>SUM(B100,B103)</f>
        <v>28362</v>
      </c>
      <c r="C106" s="49"/>
      <c r="D106" s="61">
        <f>SUM(D100,D103)</f>
        <v>27918</v>
      </c>
      <c r="E106" s="49"/>
      <c r="F106" s="48">
        <f>SUM(F100,F103)</f>
        <v>189992</v>
      </c>
      <c r="G106" s="49"/>
      <c r="H106" s="48">
        <f>SUM(H100,H103)</f>
        <v>124630</v>
      </c>
      <c r="M106" s="102" t="s">
        <v>79</v>
      </c>
      <c r="N106" s="18" t="s">
        <v>30</v>
      </c>
      <c r="O106" s="19">
        <f>SUM(H11,H18,H25,H32)</f>
        <v>151272</v>
      </c>
      <c r="P106" s="19">
        <f>SUM(H15,H22,H29,H36)</f>
        <v>124630</v>
      </c>
      <c r="Q106" s="20">
        <f t="shared" si="10"/>
        <v>0.82388016288539845</v>
      </c>
    </row>
    <row r="107" spans="1:18">
      <c r="A107" s="47" t="s">
        <v>26</v>
      </c>
      <c r="B107" s="50">
        <f>SUM(B101,B104)</f>
        <v>27795</v>
      </c>
      <c r="C107" s="49"/>
      <c r="D107" s="61">
        <f>SUM(D101,D104)</f>
        <v>22273</v>
      </c>
      <c r="E107" s="49"/>
      <c r="F107" s="48">
        <f>SUM(F101,F104)</f>
        <v>163146</v>
      </c>
      <c r="G107" s="49"/>
      <c r="H107" s="48">
        <f>SUM(H101,H104)</f>
        <v>98798</v>
      </c>
      <c r="M107" s="102"/>
      <c r="N107" s="6" t="s">
        <v>26</v>
      </c>
      <c r="O107" s="13">
        <f>SUM(H50,H57,H64,H71)</f>
        <v>143445</v>
      </c>
      <c r="P107" s="13">
        <f>SUM(H54,H61,H68,H75)</f>
        <v>98798</v>
      </c>
      <c r="Q107" s="20">
        <f t="shared" si="10"/>
        <v>0.68875178639896828</v>
      </c>
    </row>
    <row r="108" spans="1:18" ht="12.75" customHeight="1">
      <c r="A108" s="42" t="s">
        <v>77</v>
      </c>
      <c r="B108" s="8">
        <f t="shared" ref="B108:D116" si="11">B99/B90</f>
        <v>0.46701164294954722</v>
      </c>
      <c r="C108" s="8"/>
      <c r="D108" s="8">
        <f t="shared" si="11"/>
        <v>0.30686257856293531</v>
      </c>
      <c r="E108" s="8"/>
      <c r="F108" s="8">
        <f t="shared" ref="F108:F116" si="12">F99/F90</f>
        <v>0.51814588573481857</v>
      </c>
      <c r="G108" s="8"/>
      <c r="H108" s="8">
        <f t="shared" ref="H108:J116" si="13">H99/H90</f>
        <v>0.52307287209531961</v>
      </c>
      <c r="I108" s="8"/>
      <c r="J108" s="8">
        <f t="shared" si="13"/>
        <v>0.50245647835959539</v>
      </c>
      <c r="M108" s="102"/>
      <c r="N108" s="6" t="s">
        <v>21</v>
      </c>
      <c r="O108" s="13">
        <f>SUM(O109,O110)</f>
        <v>445845</v>
      </c>
      <c r="P108" s="13">
        <f>SUM(P109,P110)</f>
        <v>353138</v>
      </c>
      <c r="Q108" s="20">
        <f t="shared" si="10"/>
        <v>0.79206450672318851</v>
      </c>
    </row>
    <row r="109" spans="1:18" ht="12.75" customHeight="1">
      <c r="A109" s="47" t="s">
        <v>87</v>
      </c>
      <c r="B109" s="51">
        <f t="shared" si="11"/>
        <v>0.57461525159951587</v>
      </c>
      <c r="C109" s="49"/>
      <c r="D109" s="62">
        <f t="shared" si="11"/>
        <v>0.30071897467958736</v>
      </c>
      <c r="E109" s="49"/>
      <c r="F109" s="51">
        <f t="shared" si="12"/>
        <v>0.50956106040851801</v>
      </c>
      <c r="G109" s="49"/>
      <c r="H109" s="51">
        <f t="shared" si="13"/>
        <v>0.55024898900437824</v>
      </c>
      <c r="M109" s="102"/>
      <c r="N109" s="18" t="s">
        <v>30</v>
      </c>
      <c r="O109" s="19">
        <f>SUM(F11,F18,F25,F32)</f>
        <v>227872</v>
      </c>
      <c r="P109" s="19">
        <f>SUM(F15,F22,F29,F36)</f>
        <v>189992</v>
      </c>
      <c r="Q109" s="20">
        <f t="shared" si="10"/>
        <v>0.83376632495436032</v>
      </c>
    </row>
    <row r="110" spans="1:18" ht="12.75" customHeight="1">
      <c r="A110" s="47" t="s">
        <v>26</v>
      </c>
      <c r="B110" s="51">
        <f t="shared" si="11"/>
        <v>0.38244088067409621</v>
      </c>
      <c r="C110" s="49"/>
      <c r="D110" s="62">
        <f t="shared" si="11"/>
        <v>0.31417410714285715</v>
      </c>
      <c r="E110" s="49"/>
      <c r="F110" s="51">
        <f t="shared" si="12"/>
        <v>0.52659726183685107</v>
      </c>
      <c r="G110" s="49"/>
      <c r="H110" s="51">
        <f t="shared" si="13"/>
        <v>0.49670913983724024</v>
      </c>
      <c r="M110" s="102"/>
      <c r="N110" s="6" t="s">
        <v>24</v>
      </c>
      <c r="O110" s="13">
        <f>SUM(F50,F57,F64,F71)</f>
        <v>217973</v>
      </c>
      <c r="P110" s="13">
        <f>SUM(F54,F61,F68,F75)</f>
        <v>163146</v>
      </c>
      <c r="Q110" s="20">
        <f t="shared" si="10"/>
        <v>0.74846884705903938</v>
      </c>
    </row>
    <row r="111" spans="1:18" ht="14.25" customHeight="1">
      <c r="A111" s="42" t="s">
        <v>78</v>
      </c>
      <c r="B111" s="8">
        <f t="shared" si="11"/>
        <v>0.7962178854541403</v>
      </c>
      <c r="C111" s="8"/>
      <c r="D111" s="8">
        <f t="shared" si="11"/>
        <v>0.82582177936952594</v>
      </c>
      <c r="E111" s="8"/>
      <c r="F111" s="8">
        <f t="shared" si="12"/>
        <v>0.83113907505414097</v>
      </c>
      <c r="G111" s="8"/>
      <c r="H111" s="8">
        <f t="shared" si="13"/>
        <v>0.81915598432163728</v>
      </c>
      <c r="I111" s="8"/>
      <c r="J111" s="8">
        <f t="shared" si="13"/>
        <v>0.82385615233037224</v>
      </c>
      <c r="M111" s="102"/>
    </row>
    <row r="112" spans="1:18" ht="14.25" customHeight="1">
      <c r="A112" s="47" t="s">
        <v>87</v>
      </c>
      <c r="B112" s="51">
        <f t="shared" si="11"/>
        <v>0.80335600616016423</v>
      </c>
      <c r="C112" s="49"/>
      <c r="D112" s="62">
        <f t="shared" si="11"/>
        <v>0.90821424827923558</v>
      </c>
      <c r="E112" s="49"/>
      <c r="F112" s="51">
        <f t="shared" si="12"/>
        <v>0.87846799161090583</v>
      </c>
      <c r="G112" s="49"/>
      <c r="H112" s="51">
        <f t="shared" si="13"/>
        <v>0.89134823775659033</v>
      </c>
      <c r="N112" s="5"/>
      <c r="O112" s="5" t="s">
        <v>31</v>
      </c>
      <c r="P112" s="5" t="s">
        <v>19</v>
      </c>
      <c r="Q112" s="5" t="s">
        <v>32</v>
      </c>
      <c r="R112" s="7" t="s">
        <v>33</v>
      </c>
    </row>
    <row r="113" spans="1:18" ht="14.25" customHeight="1">
      <c r="A113" s="47" t="s">
        <v>26</v>
      </c>
      <c r="B113" s="51">
        <f t="shared" si="11"/>
        <v>0.78918935995450812</v>
      </c>
      <c r="C113" s="49"/>
      <c r="D113" s="62">
        <f t="shared" si="11"/>
        <v>0.74093805118606237</v>
      </c>
      <c r="E113" s="49"/>
      <c r="F113" s="51">
        <f t="shared" si="12"/>
        <v>0.78123469790706856</v>
      </c>
      <c r="G113" s="49"/>
      <c r="H113" s="51">
        <f t="shared" si="13"/>
        <v>0.7413545052485746</v>
      </c>
      <c r="N113" s="18" t="s">
        <v>25</v>
      </c>
      <c r="O113" s="63">
        <f>Q99</f>
        <v>0.73619748885238212</v>
      </c>
      <c r="P113" s="20">
        <f>Q102</f>
        <v>0.73926780142964343</v>
      </c>
      <c r="Q113" s="20">
        <f>Q105</f>
        <v>0.75811032278423029</v>
      </c>
      <c r="R113" s="20">
        <f>Q108</f>
        <v>0.79206450672318851</v>
      </c>
    </row>
    <row r="114" spans="1:18" ht="15" customHeight="1">
      <c r="A114" s="42" t="s">
        <v>86</v>
      </c>
      <c r="B114" s="8">
        <f t="shared" si="11"/>
        <v>0.73926780142964343</v>
      </c>
      <c r="D114" s="8">
        <f t="shared" si="11"/>
        <v>0.73619748885238212</v>
      </c>
      <c r="F114" s="8">
        <f t="shared" si="12"/>
        <v>0.79206450672318851</v>
      </c>
      <c r="H114" s="8">
        <f t="shared" si="13"/>
        <v>0.75811032278423029</v>
      </c>
      <c r="J114" s="8">
        <f t="shared" si="13"/>
        <v>0.77221670672465681</v>
      </c>
      <c r="N114" s="6" t="s">
        <v>30</v>
      </c>
      <c r="O114" s="63">
        <f t="shared" ref="O114:O115" si="14">Q100</f>
        <v>0.7972243639167309</v>
      </c>
      <c r="P114" s="7">
        <f>Q103</f>
        <v>0.76755703499228711</v>
      </c>
      <c r="Q114" s="7">
        <f>Q106</f>
        <v>0.82388016288539845</v>
      </c>
      <c r="R114" s="20">
        <f t="shared" ref="R114:R115" si="15">Q109</f>
        <v>0.83376632495436032</v>
      </c>
    </row>
    <row r="115" spans="1:18">
      <c r="A115" s="47" t="s">
        <v>87</v>
      </c>
      <c r="B115" s="51">
        <f t="shared" si="11"/>
        <v>0.76755703499228711</v>
      </c>
      <c r="C115" s="49"/>
      <c r="D115" s="62">
        <f t="shared" si="11"/>
        <v>0.7972243639167309</v>
      </c>
      <c r="E115" s="49"/>
      <c r="F115" s="51">
        <f t="shared" si="12"/>
        <v>0.83376632495436032</v>
      </c>
      <c r="G115" s="49"/>
      <c r="H115" s="51">
        <f t="shared" si="13"/>
        <v>0.82388016288539845</v>
      </c>
      <c r="N115" s="6" t="s">
        <v>26</v>
      </c>
      <c r="O115" s="63">
        <f t="shared" si="14"/>
        <v>0.67174352323792863</v>
      </c>
      <c r="P115" s="7">
        <f>Q104</f>
        <v>0.71247308520455244</v>
      </c>
      <c r="Q115" s="7">
        <f>Q107</f>
        <v>0.68875178639896828</v>
      </c>
      <c r="R115" s="20">
        <f t="shared" si="15"/>
        <v>0.74846884705903938</v>
      </c>
    </row>
    <row r="116" spans="1:18">
      <c r="A116" s="47" t="s">
        <v>26</v>
      </c>
      <c r="B116" s="51">
        <f t="shared" si="11"/>
        <v>0.71247308520455244</v>
      </c>
      <c r="C116" s="49"/>
      <c r="D116" s="62">
        <f t="shared" si="11"/>
        <v>0.67174352323792863</v>
      </c>
      <c r="E116" s="49"/>
      <c r="F116" s="51">
        <f t="shared" si="12"/>
        <v>0.74846884705903938</v>
      </c>
      <c r="G116" s="49"/>
      <c r="H116" s="51">
        <f t="shared" si="13"/>
        <v>0.68875178639896828</v>
      </c>
      <c r="N116" s="17"/>
      <c r="O116" s="17"/>
      <c r="P116" s="17"/>
      <c r="Q116" s="17"/>
    </row>
  </sheetData>
  <mergeCells count="20">
    <mergeCell ref="D7:E7"/>
    <mergeCell ref="F7:G7"/>
    <mergeCell ref="A1:B1"/>
    <mergeCell ref="A2:B2"/>
    <mergeCell ref="B3:B4"/>
    <mergeCell ref="B5:B6"/>
    <mergeCell ref="B7:C7"/>
    <mergeCell ref="U34:V34"/>
    <mergeCell ref="F1:M3"/>
    <mergeCell ref="M85:M88"/>
    <mergeCell ref="M106:M111"/>
    <mergeCell ref="M89:M92"/>
    <mergeCell ref="M93:M96"/>
    <mergeCell ref="H7:I7"/>
    <mergeCell ref="N27:Q27"/>
    <mergeCell ref="N33:S33"/>
    <mergeCell ref="N34:S34"/>
    <mergeCell ref="N57:S57"/>
    <mergeCell ref="N58:S58"/>
    <mergeCell ref="N6:Q6"/>
  </mergeCells>
  <conditionalFormatting sqref="Q29">
    <cfRule type="cellIs" dxfId="2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27DA-C262-4A20-B025-5F635CFF1A0B}">
  <dimension ref="A1:V116"/>
  <sheetViews>
    <sheetView topLeftCell="B78" zoomScale="80" zoomScaleNormal="80" workbookViewId="0">
      <selection activeCell="J90" sqref="J90"/>
    </sheetView>
  </sheetViews>
  <sheetFormatPr defaultRowHeight="12.75"/>
  <cols>
    <col min="1" max="1" width="42.140625" customWidth="1"/>
    <col min="2" max="2" width="11.28515625" bestFit="1" customWidth="1"/>
    <col min="6" max="6" width="12.28515625" bestFit="1" customWidth="1"/>
    <col min="8" max="8" width="12.28515625" bestFit="1" customWidth="1"/>
    <col min="10" max="10" width="12.28515625" customWidth="1"/>
    <col min="14" max="14" width="15.140625" customWidth="1"/>
    <col min="15" max="15" width="16.7109375" customWidth="1"/>
    <col min="16" max="16" width="13.28515625" customWidth="1"/>
    <col min="17" max="17" width="13.140625" customWidth="1"/>
    <col min="18" max="18" width="12.28515625" customWidth="1"/>
    <col min="21" max="21" width="10.28515625" customWidth="1"/>
  </cols>
  <sheetData>
    <row r="1" spans="1:17">
      <c r="A1" s="103" t="s">
        <v>0</v>
      </c>
      <c r="B1" s="103"/>
      <c r="C1" s="1"/>
      <c r="D1" s="1"/>
      <c r="F1" s="114" t="s">
        <v>93</v>
      </c>
      <c r="G1" s="112"/>
      <c r="H1" s="112"/>
      <c r="I1" s="112"/>
      <c r="J1" s="112"/>
      <c r="K1" s="112"/>
      <c r="L1" s="112"/>
      <c r="M1" s="112"/>
    </row>
    <row r="2" spans="1:17">
      <c r="A2" s="103" t="s">
        <v>92</v>
      </c>
      <c r="B2" s="103"/>
      <c r="C2" s="1"/>
      <c r="D2" s="1"/>
      <c r="F2" s="112"/>
      <c r="G2" s="112"/>
      <c r="H2" s="112"/>
      <c r="I2" s="112"/>
      <c r="J2" s="112"/>
      <c r="K2" s="112"/>
      <c r="L2" s="112"/>
      <c r="M2" s="112"/>
    </row>
    <row r="3" spans="1:17">
      <c r="A3" s="1" t="s">
        <v>1</v>
      </c>
      <c r="B3" s="103"/>
      <c r="C3" s="1"/>
      <c r="D3" s="1"/>
      <c r="F3" s="112"/>
      <c r="G3" s="112"/>
      <c r="H3" s="112"/>
      <c r="I3" s="112"/>
      <c r="J3" s="112"/>
      <c r="K3" s="112"/>
      <c r="L3" s="112"/>
      <c r="M3" s="112"/>
    </row>
    <row r="4" spans="1:17">
      <c r="A4" s="1"/>
      <c r="B4" s="103"/>
      <c r="C4" s="1"/>
      <c r="D4" s="1"/>
    </row>
    <row r="5" spans="1:17">
      <c r="A5" s="1" t="s">
        <v>1</v>
      </c>
      <c r="B5" s="103"/>
      <c r="C5" s="1"/>
      <c r="D5" s="1"/>
    </row>
    <row r="6" spans="1:17">
      <c r="A6" s="1"/>
      <c r="B6" s="103"/>
      <c r="C6" s="1"/>
      <c r="D6" s="1"/>
      <c r="N6" s="104" t="s">
        <v>79</v>
      </c>
      <c r="O6" s="104"/>
      <c r="P6" s="104"/>
      <c r="Q6" s="104"/>
    </row>
    <row r="7" spans="1:17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N7" s="5"/>
      <c r="O7" s="5" t="s">
        <v>27</v>
      </c>
      <c r="P7" s="5" t="s">
        <v>28</v>
      </c>
      <c r="Q7" s="5" t="s">
        <v>29</v>
      </c>
    </row>
    <row r="8" spans="1:17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N8" s="6" t="s">
        <v>20</v>
      </c>
      <c r="O8" s="5"/>
      <c r="P8" s="5"/>
      <c r="Q8" s="7"/>
    </row>
    <row r="9" spans="1:17">
      <c r="A9" s="3" t="s">
        <v>4</v>
      </c>
      <c r="B9" s="11">
        <v>77547</v>
      </c>
      <c r="C9" s="12">
        <v>1923</v>
      </c>
      <c r="D9" s="3"/>
      <c r="E9" s="3"/>
      <c r="F9" s="11">
        <v>503804</v>
      </c>
      <c r="G9" s="12">
        <v>1181</v>
      </c>
      <c r="H9" s="11">
        <v>291854</v>
      </c>
      <c r="I9" s="12">
        <v>1193</v>
      </c>
      <c r="N9" s="6" t="s">
        <v>30</v>
      </c>
      <c r="O9" s="5"/>
      <c r="P9" s="5"/>
      <c r="Q9" s="7"/>
    </row>
    <row r="10" spans="1:17">
      <c r="A10" s="3" t="s">
        <v>5</v>
      </c>
      <c r="B10" s="11">
        <v>36903</v>
      </c>
      <c r="C10" s="12">
        <v>1239</v>
      </c>
      <c r="D10" s="3"/>
      <c r="E10" s="3"/>
      <c r="F10" s="11">
        <v>253127</v>
      </c>
      <c r="G10" s="3">
        <v>829</v>
      </c>
      <c r="H10" s="11">
        <v>149565</v>
      </c>
      <c r="I10" s="3">
        <v>773</v>
      </c>
      <c r="N10" s="6" t="s">
        <v>26</v>
      </c>
      <c r="O10" s="5"/>
      <c r="P10" s="5"/>
      <c r="Q10" s="7"/>
    </row>
    <row r="11" spans="1:17" s="17" customFormat="1">
      <c r="A11" s="14" t="s">
        <v>6</v>
      </c>
      <c r="B11" s="15">
        <v>2455</v>
      </c>
      <c r="C11" s="14">
        <v>467</v>
      </c>
      <c r="D11" s="14"/>
      <c r="E11" s="14"/>
      <c r="F11" s="11">
        <v>11057</v>
      </c>
      <c r="G11" s="3">
        <v>767</v>
      </c>
      <c r="H11" s="11">
        <v>14008</v>
      </c>
      <c r="I11" s="3">
        <v>773</v>
      </c>
      <c r="N11" s="18" t="s">
        <v>19</v>
      </c>
      <c r="O11" s="15">
        <f>SUM(O12,O13)</f>
        <v>68976</v>
      </c>
      <c r="P11" s="19">
        <f>SUM(P12,P13)</f>
        <v>49223</v>
      </c>
      <c r="Q11" s="20">
        <f>P11/O11</f>
        <v>0.71362502899559266</v>
      </c>
    </row>
    <row r="12" spans="1:17">
      <c r="A12" s="3" t="s">
        <v>7</v>
      </c>
      <c r="B12" s="10">
        <v>950</v>
      </c>
      <c r="C12" s="3">
        <v>420</v>
      </c>
      <c r="D12" s="3"/>
      <c r="E12" s="3"/>
      <c r="F12" s="11">
        <v>3919</v>
      </c>
      <c r="G12" s="3">
        <v>780</v>
      </c>
      <c r="H12" s="11">
        <v>6023</v>
      </c>
      <c r="I12" s="12">
        <v>1482</v>
      </c>
      <c r="N12" s="6" t="s">
        <v>30</v>
      </c>
      <c r="O12" s="13">
        <f>SUM(B11,B18,B25,B32)</f>
        <v>33503</v>
      </c>
      <c r="P12" s="13">
        <f>SUM(B15,B22,B29,B36)</f>
        <v>25164</v>
      </c>
      <c r="Q12" s="20">
        <f t="shared" ref="Q12:Q19" si="0">P12/O12</f>
        <v>0.75109691669402745</v>
      </c>
    </row>
    <row r="13" spans="1:17">
      <c r="A13" s="3" t="s">
        <v>8</v>
      </c>
      <c r="B13" s="10">
        <v>0</v>
      </c>
      <c r="C13" s="3">
        <v>220</v>
      </c>
      <c r="D13" s="3"/>
      <c r="E13" s="3"/>
      <c r="F13" s="10">
        <v>0</v>
      </c>
      <c r="G13" s="3">
        <v>220</v>
      </c>
      <c r="H13" s="10">
        <v>0</v>
      </c>
      <c r="I13" s="3">
        <v>220</v>
      </c>
      <c r="N13" s="6" t="s">
        <v>26</v>
      </c>
      <c r="O13" s="13">
        <f>SUM(B50,B57,B64,B71)</f>
        <v>35473</v>
      </c>
      <c r="P13" s="13">
        <f>SUM(B54,B61,B68,B75)</f>
        <v>24059</v>
      </c>
      <c r="Q13" s="20">
        <f t="shared" si="0"/>
        <v>0.67823414991683817</v>
      </c>
    </row>
    <row r="14" spans="1:17" ht="25.5">
      <c r="A14" s="3" t="s">
        <v>9</v>
      </c>
      <c r="B14" s="10">
        <v>950</v>
      </c>
      <c r="C14" s="3">
        <v>420</v>
      </c>
      <c r="D14" s="3"/>
      <c r="E14" s="3"/>
      <c r="F14" s="11">
        <v>3919</v>
      </c>
      <c r="G14" s="3">
        <v>780</v>
      </c>
      <c r="H14" s="11">
        <v>6023</v>
      </c>
      <c r="I14" s="12">
        <v>1482</v>
      </c>
      <c r="N14" s="6" t="s">
        <v>23</v>
      </c>
      <c r="O14" s="11">
        <f>SUM(O16,O15)</f>
        <v>273115</v>
      </c>
      <c r="P14" s="13">
        <f>SUM(P15,P16)</f>
        <v>204968</v>
      </c>
      <c r="Q14" s="20">
        <f t="shared" si="0"/>
        <v>0.75048239752485213</v>
      </c>
    </row>
    <row r="15" spans="1:17" s="17" customFormat="1">
      <c r="A15" s="14" t="s">
        <v>10</v>
      </c>
      <c r="B15" s="28">
        <v>827</v>
      </c>
      <c r="C15" s="14">
        <v>452</v>
      </c>
      <c r="D15" s="14"/>
      <c r="E15" s="14"/>
      <c r="F15" s="11">
        <v>3421</v>
      </c>
      <c r="G15" s="3">
        <v>695</v>
      </c>
      <c r="H15" s="11">
        <v>4993</v>
      </c>
      <c r="I15" s="12">
        <v>1387</v>
      </c>
      <c r="N15" s="18" t="s">
        <v>30</v>
      </c>
      <c r="O15" s="19">
        <f>SUM(H11,H18,H25,H32)</f>
        <v>141473</v>
      </c>
      <c r="P15" s="19">
        <f>SUM(H15,H22,H29,H36)</f>
        <v>116160</v>
      </c>
      <c r="Q15" s="20">
        <f t="shared" si="0"/>
        <v>0.82107539954620312</v>
      </c>
    </row>
    <row r="16" spans="1:17">
      <c r="A16" s="3" t="s">
        <v>11</v>
      </c>
      <c r="B16" s="10">
        <v>123</v>
      </c>
      <c r="C16" s="3">
        <v>131</v>
      </c>
      <c r="D16" s="3"/>
      <c r="E16" s="3"/>
      <c r="F16" s="10">
        <v>498</v>
      </c>
      <c r="G16" s="3">
        <v>376</v>
      </c>
      <c r="H16" s="11">
        <v>1030</v>
      </c>
      <c r="I16" s="3">
        <v>676</v>
      </c>
      <c r="N16" s="6" t="s">
        <v>26</v>
      </c>
      <c r="O16" s="13">
        <f>SUM(H50,H57,H64,H71)</f>
        <v>131642</v>
      </c>
      <c r="P16" s="13">
        <f>SUM(H54,H61,H68,H75)</f>
        <v>88808</v>
      </c>
      <c r="Q16" s="20">
        <f t="shared" si="0"/>
        <v>0.67461752328284286</v>
      </c>
    </row>
    <row r="17" spans="1:18">
      <c r="A17" s="3" t="s">
        <v>12</v>
      </c>
      <c r="B17" s="11">
        <v>1505</v>
      </c>
      <c r="C17" s="3">
        <v>490</v>
      </c>
      <c r="D17" s="3"/>
      <c r="E17" s="3"/>
      <c r="F17" s="11">
        <v>7138</v>
      </c>
      <c r="G17" s="12">
        <v>1086</v>
      </c>
      <c r="H17" s="11">
        <v>7985</v>
      </c>
      <c r="I17" s="12">
        <v>1264</v>
      </c>
      <c r="N17" s="6" t="s">
        <v>21</v>
      </c>
      <c r="O17" s="13">
        <f>SUM(O18,O19)</f>
        <v>428895</v>
      </c>
      <c r="P17" s="13">
        <f>SUM(P18,P19)</f>
        <v>339175</v>
      </c>
      <c r="Q17" s="20">
        <f t="shared" si="0"/>
        <v>0.79081127082386127</v>
      </c>
    </row>
    <row r="18" spans="1:18" s="17" customFormat="1">
      <c r="A18" s="14" t="s">
        <v>13</v>
      </c>
      <c r="B18" s="15">
        <v>4197</v>
      </c>
      <c r="C18" s="14">
        <v>428</v>
      </c>
      <c r="D18" s="14"/>
      <c r="E18" s="14"/>
      <c r="F18" s="11">
        <v>16407</v>
      </c>
      <c r="G18" s="3">
        <v>220</v>
      </c>
      <c r="H18" s="11">
        <v>16511</v>
      </c>
      <c r="I18" s="3" t="s">
        <v>22</v>
      </c>
      <c r="N18" s="18" t="s">
        <v>30</v>
      </c>
      <c r="O18" s="19">
        <f>SUM(F11,F18,F25,F32)</f>
        <v>219045</v>
      </c>
      <c r="P18" s="19">
        <f>SUM(F15,F22,F29,F36)</f>
        <v>183856</v>
      </c>
      <c r="Q18" s="20">
        <f t="shared" si="0"/>
        <v>0.83935264443379209</v>
      </c>
    </row>
    <row r="19" spans="1:18">
      <c r="A19" s="3" t="s">
        <v>7</v>
      </c>
      <c r="B19" s="11">
        <v>3248</v>
      </c>
      <c r="C19" s="3">
        <v>649</v>
      </c>
      <c r="D19" s="3"/>
      <c r="E19" s="3"/>
      <c r="F19" s="11">
        <v>12437</v>
      </c>
      <c r="G19" s="3">
        <v>912</v>
      </c>
      <c r="H19" s="11">
        <v>13488</v>
      </c>
      <c r="I19" s="3">
        <v>989</v>
      </c>
      <c r="N19" s="6" t="s">
        <v>24</v>
      </c>
      <c r="O19" s="13">
        <f>SUM(F50,F57,F64,F71)</f>
        <v>209850</v>
      </c>
      <c r="P19" s="13">
        <f>SUM(F54,F61,F68,F75)</f>
        <v>155319</v>
      </c>
      <c r="Q19" s="20">
        <f t="shared" si="0"/>
        <v>0.74014295925661189</v>
      </c>
    </row>
    <row r="20" spans="1:18">
      <c r="A20" s="3" t="s">
        <v>8</v>
      </c>
      <c r="B20" s="10">
        <v>0</v>
      </c>
      <c r="C20" s="3">
        <v>220</v>
      </c>
      <c r="D20" s="3"/>
      <c r="E20" s="3"/>
      <c r="F20" s="10">
        <v>0</v>
      </c>
      <c r="G20" s="3">
        <v>220</v>
      </c>
      <c r="H20" s="10">
        <v>0</v>
      </c>
      <c r="I20" s="3">
        <v>220</v>
      </c>
    </row>
    <row r="21" spans="1:18">
      <c r="A21" s="3" t="s">
        <v>9</v>
      </c>
      <c r="B21" s="11">
        <v>3248</v>
      </c>
      <c r="C21" s="3">
        <v>649</v>
      </c>
      <c r="D21" s="3"/>
      <c r="E21" s="3"/>
      <c r="F21" s="11">
        <v>12437</v>
      </c>
      <c r="G21" s="3">
        <v>912</v>
      </c>
      <c r="H21" s="11">
        <v>13488</v>
      </c>
      <c r="I21" s="3">
        <v>989</v>
      </c>
      <c r="N21" s="5"/>
      <c r="O21" s="7" t="s">
        <v>31</v>
      </c>
      <c r="P21" s="5" t="s">
        <v>19</v>
      </c>
      <c r="Q21" s="5" t="s">
        <v>32</v>
      </c>
      <c r="R21" s="5" t="s">
        <v>33</v>
      </c>
    </row>
    <row r="22" spans="1:18" s="17" customFormat="1">
      <c r="A22" s="14" t="s">
        <v>10</v>
      </c>
      <c r="B22" s="15">
        <v>3019</v>
      </c>
      <c r="C22" s="14">
        <v>710</v>
      </c>
      <c r="D22" s="14"/>
      <c r="E22" s="14"/>
      <c r="F22" s="11">
        <v>11280</v>
      </c>
      <c r="G22" s="12">
        <v>1111</v>
      </c>
      <c r="H22" s="11">
        <v>13104</v>
      </c>
      <c r="I22" s="3">
        <v>993</v>
      </c>
      <c r="N22" s="18" t="s">
        <v>25</v>
      </c>
      <c r="O22" s="20"/>
      <c r="P22" s="20">
        <f>Q11</f>
        <v>0.71362502899559266</v>
      </c>
      <c r="Q22" s="20">
        <f>Q14</f>
        <v>0.75048239752485213</v>
      </c>
      <c r="R22" s="20">
        <f>Q17</f>
        <v>0.79081127082386127</v>
      </c>
    </row>
    <row r="23" spans="1:18">
      <c r="A23" s="3" t="s">
        <v>11</v>
      </c>
      <c r="B23" s="10">
        <v>229</v>
      </c>
      <c r="C23" s="3">
        <v>265</v>
      </c>
      <c r="D23" s="3"/>
      <c r="E23" s="3"/>
      <c r="F23" s="11">
        <v>1157</v>
      </c>
      <c r="G23" s="3">
        <v>719</v>
      </c>
      <c r="H23" s="10">
        <v>384</v>
      </c>
      <c r="I23" s="3">
        <v>276</v>
      </c>
      <c r="N23" s="6" t="s">
        <v>30</v>
      </c>
      <c r="O23" s="7"/>
      <c r="P23" s="7">
        <f>Q12</f>
        <v>0.75109691669402745</v>
      </c>
      <c r="Q23" s="7">
        <f>Q15</f>
        <v>0.82107539954620312</v>
      </c>
      <c r="R23" s="7">
        <f>Q18</f>
        <v>0.83935264443379209</v>
      </c>
    </row>
    <row r="24" spans="1:18">
      <c r="A24" s="3" t="s">
        <v>12</v>
      </c>
      <c r="B24" s="11">
        <v>949</v>
      </c>
      <c r="C24" s="3">
        <v>434</v>
      </c>
      <c r="D24" s="3"/>
      <c r="E24" s="3"/>
      <c r="F24" s="11">
        <v>3970</v>
      </c>
      <c r="G24" s="3">
        <v>912</v>
      </c>
      <c r="H24" s="11">
        <v>3023</v>
      </c>
      <c r="I24" s="3">
        <v>988</v>
      </c>
      <c r="N24" s="6" t="s">
        <v>26</v>
      </c>
      <c r="O24" s="7"/>
      <c r="P24" s="7">
        <f>Q13</f>
        <v>0.67823414991683817</v>
      </c>
      <c r="Q24" s="7">
        <f>Q16</f>
        <v>0.67461752328284286</v>
      </c>
      <c r="R24" s="7">
        <f>Q19</f>
        <v>0.74014295925661189</v>
      </c>
    </row>
    <row r="25" spans="1:18" s="17" customFormat="1">
      <c r="A25" s="14" t="s">
        <v>14</v>
      </c>
      <c r="B25" s="15">
        <v>21529</v>
      </c>
      <c r="C25" s="14">
        <v>1072</v>
      </c>
      <c r="D25" s="14"/>
      <c r="E25" s="14"/>
      <c r="F25" s="11">
        <v>153130</v>
      </c>
      <c r="G25" s="3">
        <v>346</v>
      </c>
      <c r="H25" s="11">
        <v>97357</v>
      </c>
      <c r="I25" s="3" t="s">
        <v>22</v>
      </c>
    </row>
    <row r="26" spans="1:18">
      <c r="A26" s="3" t="s">
        <v>7</v>
      </c>
      <c r="B26" s="11">
        <v>19498</v>
      </c>
      <c r="C26" s="12">
        <v>1167</v>
      </c>
      <c r="D26" s="3"/>
      <c r="E26" s="3"/>
      <c r="F26" s="11">
        <v>143104</v>
      </c>
      <c r="G26" s="12">
        <v>1653</v>
      </c>
      <c r="H26" s="11">
        <v>89670</v>
      </c>
      <c r="I26" s="12">
        <v>2180</v>
      </c>
    </row>
    <row r="27" spans="1:18" ht="15.75">
      <c r="A27" s="3" t="s">
        <v>8</v>
      </c>
      <c r="B27" s="10">
        <v>0</v>
      </c>
      <c r="C27" s="3">
        <v>220</v>
      </c>
      <c r="D27" s="3"/>
      <c r="E27" s="3"/>
      <c r="F27" s="10">
        <v>113</v>
      </c>
      <c r="G27" s="3">
        <v>185</v>
      </c>
      <c r="H27" s="10">
        <v>406</v>
      </c>
      <c r="I27" s="3">
        <v>419</v>
      </c>
      <c r="N27" s="110" t="s">
        <v>34</v>
      </c>
      <c r="O27" s="110"/>
      <c r="P27" s="110"/>
      <c r="Q27" s="110"/>
    </row>
    <row r="28" spans="1:18" ht="15.75">
      <c r="A28" s="3" t="s">
        <v>9</v>
      </c>
      <c r="B28" s="11">
        <v>19498</v>
      </c>
      <c r="C28" s="12">
        <v>1167</v>
      </c>
      <c r="D28" s="3"/>
      <c r="E28" s="3"/>
      <c r="F28" s="11">
        <v>142991</v>
      </c>
      <c r="G28" s="12">
        <v>1651</v>
      </c>
      <c r="H28" s="11">
        <v>89264</v>
      </c>
      <c r="I28" s="12">
        <v>2264</v>
      </c>
      <c r="N28" s="29" t="s">
        <v>2</v>
      </c>
      <c r="O28" s="29" t="s">
        <v>35</v>
      </c>
      <c r="P28" s="30" t="s">
        <v>36</v>
      </c>
      <c r="Q28" s="31" t="s">
        <v>37</v>
      </c>
    </row>
    <row r="29" spans="1:18" s="17" customFormat="1" ht="15.75">
      <c r="A29" s="14" t="s">
        <v>10</v>
      </c>
      <c r="B29" s="15">
        <v>18522</v>
      </c>
      <c r="C29" s="16">
        <v>1215</v>
      </c>
      <c r="D29" s="14"/>
      <c r="E29" s="14"/>
      <c r="F29" s="11">
        <v>139340</v>
      </c>
      <c r="G29" s="12">
        <v>1918</v>
      </c>
      <c r="H29" s="11">
        <v>87018</v>
      </c>
      <c r="I29" s="12">
        <v>2459</v>
      </c>
      <c r="N29" s="58">
        <f>H29+H31+H33+H35+H53+H55+H57+H59</f>
        <v>138070</v>
      </c>
      <c r="O29">
        <v>1921</v>
      </c>
      <c r="P29" s="33">
        <f>O29/1.645</f>
        <v>1167.7811550151976</v>
      </c>
      <c r="Q29" s="34">
        <f>(P29/N29)</f>
        <v>8.4578920476222029E-3</v>
      </c>
    </row>
    <row r="30" spans="1:18">
      <c r="A30" s="3" t="s">
        <v>11</v>
      </c>
      <c r="B30" s="10">
        <v>976</v>
      </c>
      <c r="C30" s="3">
        <v>488</v>
      </c>
      <c r="D30" s="3"/>
      <c r="E30" s="3"/>
      <c r="F30" s="11">
        <v>3651</v>
      </c>
      <c r="G30" s="12">
        <v>1047</v>
      </c>
      <c r="H30" s="11">
        <v>2246</v>
      </c>
      <c r="I30" s="3">
        <v>911</v>
      </c>
    </row>
    <row r="31" spans="1:18">
      <c r="A31" s="3" t="s">
        <v>12</v>
      </c>
      <c r="B31" s="11">
        <v>2031</v>
      </c>
      <c r="C31" s="3">
        <v>687</v>
      </c>
      <c r="D31" s="3"/>
      <c r="E31" s="3"/>
      <c r="F31" s="11">
        <v>10026</v>
      </c>
      <c r="G31" s="12">
        <v>1633</v>
      </c>
      <c r="H31" s="11">
        <v>7687</v>
      </c>
      <c r="I31" s="12">
        <v>2180</v>
      </c>
    </row>
    <row r="32" spans="1:18" s="17" customFormat="1">
      <c r="A32" s="14" t="s">
        <v>15</v>
      </c>
      <c r="B32" s="15">
        <v>5322</v>
      </c>
      <c r="C32" s="14">
        <v>148</v>
      </c>
      <c r="D32" s="14"/>
      <c r="E32" s="14"/>
      <c r="F32" s="11">
        <v>38451</v>
      </c>
      <c r="G32" s="3">
        <v>163</v>
      </c>
      <c r="H32" s="11">
        <v>13597</v>
      </c>
      <c r="I32" s="3" t="s">
        <v>22</v>
      </c>
      <c r="N32" s="17" t="s">
        <v>88</v>
      </c>
    </row>
    <row r="33" spans="1:22" ht="15.75">
      <c r="A33" s="3" t="s">
        <v>7</v>
      </c>
      <c r="B33" s="11">
        <v>3059</v>
      </c>
      <c r="C33" s="3">
        <v>716</v>
      </c>
      <c r="D33" s="3"/>
      <c r="E33" s="3"/>
      <c r="F33" s="11">
        <v>31237</v>
      </c>
      <c r="G33" s="12">
        <v>1142</v>
      </c>
      <c r="H33" s="11">
        <v>11376</v>
      </c>
      <c r="I33" s="3">
        <v>772</v>
      </c>
      <c r="N33" s="110" t="s">
        <v>38</v>
      </c>
      <c r="O33" s="110"/>
      <c r="P33" s="110"/>
      <c r="Q33" s="110"/>
      <c r="R33" s="110"/>
      <c r="S33" s="110"/>
    </row>
    <row r="34" spans="1:22">
      <c r="A34" s="3" t="s">
        <v>8</v>
      </c>
      <c r="B34" s="10">
        <v>0</v>
      </c>
      <c r="C34" s="3">
        <v>220</v>
      </c>
      <c r="D34" s="3"/>
      <c r="E34" s="3"/>
      <c r="F34" s="10">
        <v>0</v>
      </c>
      <c r="G34" s="3">
        <v>220</v>
      </c>
      <c r="H34" s="10">
        <v>0</v>
      </c>
      <c r="I34" s="3">
        <v>220</v>
      </c>
      <c r="N34" s="108" t="s">
        <v>39</v>
      </c>
      <c r="O34" s="108"/>
      <c r="P34" s="108"/>
      <c r="Q34" s="108"/>
      <c r="R34" s="108"/>
      <c r="S34" s="108"/>
      <c r="U34" s="109" t="s">
        <v>90</v>
      </c>
      <c r="V34" s="109"/>
    </row>
    <row r="35" spans="1:22" ht="18.75">
      <c r="A35" s="3" t="s">
        <v>9</v>
      </c>
      <c r="B35" s="11">
        <v>3059</v>
      </c>
      <c r="C35" s="3">
        <v>716</v>
      </c>
      <c r="D35" s="3"/>
      <c r="E35" s="3"/>
      <c r="F35" s="11">
        <v>31237</v>
      </c>
      <c r="G35" s="12">
        <v>1142</v>
      </c>
      <c r="H35" s="11">
        <v>11376</v>
      </c>
      <c r="I35" s="3">
        <v>772</v>
      </c>
      <c r="N35" s="29" t="s">
        <v>40</v>
      </c>
      <c r="O35" s="29" t="s">
        <v>41</v>
      </c>
      <c r="P35" s="29" t="s">
        <v>42</v>
      </c>
      <c r="Q35" s="35"/>
      <c r="R35" s="35" t="s">
        <v>43</v>
      </c>
      <c r="S35" s="29" t="s">
        <v>44</v>
      </c>
      <c r="U35" s="35" t="s">
        <v>43</v>
      </c>
      <c r="V35" s="29" t="s">
        <v>44</v>
      </c>
    </row>
    <row r="36" spans="1:22" s="17" customFormat="1" ht="15.75">
      <c r="A36" s="14" t="s">
        <v>10</v>
      </c>
      <c r="B36" s="15">
        <v>2796</v>
      </c>
      <c r="C36" s="14">
        <v>737</v>
      </c>
      <c r="D36" s="14"/>
      <c r="E36" s="14"/>
      <c r="F36" s="11">
        <v>29815</v>
      </c>
      <c r="G36" s="12">
        <v>1210</v>
      </c>
      <c r="H36" s="11">
        <v>11045</v>
      </c>
      <c r="I36" s="3">
        <v>788</v>
      </c>
      <c r="N36" s="36"/>
      <c r="O36" s="32">
        <f>B11</f>
        <v>2455</v>
      </c>
      <c r="P36" s="37">
        <f>C11</f>
        <v>467</v>
      </c>
      <c r="Q36" s="38"/>
      <c r="R36" s="39">
        <f>O36+O38+O40+O42+O44+O46+O48+O50+O52+O54</f>
        <v>33503</v>
      </c>
      <c r="S36" s="39">
        <f>SQRT(((P36)^2)+((P38)^2)+((P40)^2)+((P42)^2)+((P44)^2)+((P46)^2)+((P48)^2)+((P50)^2)+((P52)^2)+((P54)^2))</f>
        <v>1253.9381962441371</v>
      </c>
      <c r="U36" s="39">
        <f>O36+O38+O40+O42+O60+O62+O64+O66</f>
        <v>68976</v>
      </c>
      <c r="V36" s="39">
        <f>SQRT(((P36)^2)+((P38)^2)+((P40)^2)+((P42)^2)+((P60)^2)+((P62)^2)+((P64)^2)+((P66)^2))</f>
        <v>1921.3013818763573</v>
      </c>
    </row>
    <row r="37" spans="1:22" ht="18.75">
      <c r="A37" s="3" t="s">
        <v>11</v>
      </c>
      <c r="B37" s="10">
        <v>263</v>
      </c>
      <c r="C37" s="3">
        <v>445</v>
      </c>
      <c r="D37" s="3"/>
      <c r="E37" s="3"/>
      <c r="F37" s="11">
        <v>1422</v>
      </c>
      <c r="G37" s="3">
        <v>515</v>
      </c>
      <c r="H37" s="10">
        <v>331</v>
      </c>
      <c r="I37" s="3">
        <v>226</v>
      </c>
      <c r="N37" s="29" t="s">
        <v>45</v>
      </c>
      <c r="O37" s="29" t="s">
        <v>46</v>
      </c>
      <c r="P37" s="29" t="s">
        <v>47</v>
      </c>
      <c r="Q37" s="35"/>
      <c r="R37" s="35"/>
      <c r="S37" s="35"/>
    </row>
    <row r="38" spans="1:22" ht="15.75">
      <c r="A38" s="3" t="s">
        <v>12</v>
      </c>
      <c r="B38" s="11">
        <v>2263</v>
      </c>
      <c r="C38" s="3">
        <v>701</v>
      </c>
      <c r="D38" s="3"/>
      <c r="E38" s="3"/>
      <c r="F38" s="11">
        <v>7214</v>
      </c>
      <c r="G38" s="12">
        <v>1153</v>
      </c>
      <c r="H38" s="11">
        <v>2221</v>
      </c>
      <c r="I38" s="3">
        <v>771</v>
      </c>
      <c r="N38" s="36"/>
      <c r="O38" s="32">
        <f>B18</f>
        <v>4197</v>
      </c>
      <c r="P38" s="37">
        <f>C18</f>
        <v>428</v>
      </c>
      <c r="Q38" s="35"/>
      <c r="R38" s="35"/>
      <c r="S38" s="35"/>
    </row>
    <row r="39" spans="1:22" ht="18.75">
      <c r="A39" s="3" t="s">
        <v>16</v>
      </c>
      <c r="B39" s="11">
        <v>1437</v>
      </c>
      <c r="C39" s="3">
        <v>429</v>
      </c>
      <c r="D39" s="3"/>
      <c r="E39" s="3"/>
      <c r="F39" s="11">
        <v>14506</v>
      </c>
      <c r="G39" s="12">
        <v>1169</v>
      </c>
      <c r="H39" s="11">
        <v>4049</v>
      </c>
      <c r="I39" s="3">
        <v>623</v>
      </c>
      <c r="N39" s="29" t="s">
        <v>48</v>
      </c>
      <c r="O39" s="29" t="s">
        <v>49</v>
      </c>
      <c r="P39" s="29" t="s">
        <v>50</v>
      </c>
      <c r="Q39" s="35"/>
      <c r="R39" s="35"/>
      <c r="S39" s="35"/>
    </row>
    <row r="40" spans="1:22" ht="15.75">
      <c r="A40" s="3" t="s">
        <v>7</v>
      </c>
      <c r="B40" s="10">
        <v>846</v>
      </c>
      <c r="C40" s="3">
        <v>422</v>
      </c>
      <c r="D40" s="3"/>
      <c r="E40" s="3"/>
      <c r="F40" s="11">
        <v>6135</v>
      </c>
      <c r="G40" s="12">
        <v>1097</v>
      </c>
      <c r="H40" s="11">
        <v>1875</v>
      </c>
      <c r="I40" s="3">
        <v>751</v>
      </c>
      <c r="N40" s="36"/>
      <c r="O40" s="32">
        <f>B25</f>
        <v>21529</v>
      </c>
      <c r="P40" s="37">
        <f>C25</f>
        <v>1072</v>
      </c>
      <c r="Q40" s="35"/>
      <c r="R40" s="35"/>
      <c r="S40" s="35"/>
    </row>
    <row r="41" spans="1:22" ht="18.75">
      <c r="A41" s="3" t="s">
        <v>10</v>
      </c>
      <c r="B41" s="10">
        <v>768</v>
      </c>
      <c r="C41" s="3">
        <v>401</v>
      </c>
      <c r="D41" s="3"/>
      <c r="E41" s="3"/>
      <c r="F41" s="11">
        <v>6081</v>
      </c>
      <c r="G41" s="12">
        <v>1090</v>
      </c>
      <c r="H41" s="11">
        <v>1724</v>
      </c>
      <c r="I41" s="3">
        <v>753</v>
      </c>
      <c r="N41" s="29" t="s">
        <v>51</v>
      </c>
      <c r="O41" s="29" t="s">
        <v>52</v>
      </c>
      <c r="P41" s="29" t="s">
        <v>53</v>
      </c>
      <c r="Q41" s="35"/>
      <c r="R41" s="35"/>
      <c r="S41" s="35"/>
    </row>
    <row r="42" spans="1:22" ht="15.75">
      <c r="A42" s="3" t="s">
        <v>11</v>
      </c>
      <c r="B42" s="10">
        <v>78</v>
      </c>
      <c r="C42" s="3">
        <v>127</v>
      </c>
      <c r="D42" s="3"/>
      <c r="E42" s="3"/>
      <c r="F42" s="10">
        <v>54</v>
      </c>
      <c r="G42" s="3">
        <v>72</v>
      </c>
      <c r="H42" s="10">
        <v>151</v>
      </c>
      <c r="I42" s="3">
        <v>181</v>
      </c>
      <c r="N42" s="36"/>
      <c r="O42" s="32">
        <f>B32</f>
        <v>5322</v>
      </c>
      <c r="P42" s="37">
        <f>C32</f>
        <v>148</v>
      </c>
      <c r="Q42" s="35"/>
      <c r="R42" s="35"/>
      <c r="S42" s="35"/>
    </row>
    <row r="43" spans="1:22" ht="18.75">
      <c r="A43" s="3" t="s">
        <v>12</v>
      </c>
      <c r="B43" s="11">
        <v>591</v>
      </c>
      <c r="C43" s="3">
        <v>354</v>
      </c>
      <c r="D43" s="3"/>
      <c r="E43" s="3"/>
      <c r="F43" s="11">
        <v>8371</v>
      </c>
      <c r="G43" s="12">
        <v>1123</v>
      </c>
      <c r="H43" s="11">
        <v>2174</v>
      </c>
      <c r="I43" s="3">
        <v>714</v>
      </c>
      <c r="N43" s="29" t="s">
        <v>54</v>
      </c>
      <c r="O43" s="29" t="s">
        <v>55</v>
      </c>
      <c r="P43" s="29" t="s">
        <v>56</v>
      </c>
      <c r="Q43" s="35"/>
      <c r="R43" s="35"/>
      <c r="S43" s="35"/>
    </row>
    <row r="44" spans="1:22" ht="15.75">
      <c r="A44" s="3" t="s">
        <v>17</v>
      </c>
      <c r="B44" s="11">
        <v>1963</v>
      </c>
      <c r="C44" s="3">
        <v>435</v>
      </c>
      <c r="D44" s="3"/>
      <c r="E44" s="3"/>
      <c r="F44" s="11">
        <v>19576</v>
      </c>
      <c r="G44" s="12">
        <v>1170</v>
      </c>
      <c r="H44" s="11">
        <v>4043</v>
      </c>
      <c r="I44" s="3">
        <v>622</v>
      </c>
      <c r="N44" s="36"/>
      <c r="O44" s="32"/>
      <c r="P44" s="37"/>
      <c r="Q44" s="35"/>
      <c r="R44" s="35"/>
      <c r="S44" s="35"/>
    </row>
    <row r="45" spans="1:22" ht="18.75">
      <c r="A45" s="3" t="s">
        <v>7</v>
      </c>
      <c r="B45" s="10">
        <v>423</v>
      </c>
      <c r="C45" s="3">
        <v>439</v>
      </c>
      <c r="D45" s="3"/>
      <c r="E45" s="3"/>
      <c r="F45" s="11">
        <v>4213</v>
      </c>
      <c r="G45" s="3">
        <v>970</v>
      </c>
      <c r="H45" s="10">
        <v>471</v>
      </c>
      <c r="I45" s="3">
        <v>362</v>
      </c>
      <c r="N45" s="29" t="s">
        <v>57</v>
      </c>
      <c r="O45" s="29" t="s">
        <v>58</v>
      </c>
      <c r="P45" s="29" t="s">
        <v>59</v>
      </c>
      <c r="Q45" s="35"/>
      <c r="R45" s="35"/>
      <c r="S45" s="35"/>
    </row>
    <row r="46" spans="1:22" ht="15.75">
      <c r="A46" s="3" t="s">
        <v>10</v>
      </c>
      <c r="B46" s="10">
        <v>423</v>
      </c>
      <c r="C46" s="3">
        <v>439</v>
      </c>
      <c r="D46" s="3"/>
      <c r="E46" s="3"/>
      <c r="F46" s="11">
        <v>4045</v>
      </c>
      <c r="G46" s="3">
        <v>927</v>
      </c>
      <c r="H46" s="10">
        <v>471</v>
      </c>
      <c r="I46" s="3">
        <v>362</v>
      </c>
      <c r="N46" s="36"/>
      <c r="O46" s="32"/>
      <c r="P46" s="37"/>
      <c r="Q46" s="35"/>
      <c r="R46" s="35"/>
      <c r="S46" s="35"/>
    </row>
    <row r="47" spans="1:22" ht="18.75">
      <c r="A47" s="3" t="s">
        <v>11</v>
      </c>
      <c r="B47" s="10">
        <v>0</v>
      </c>
      <c r="C47" s="3">
        <v>220</v>
      </c>
      <c r="D47" s="3"/>
      <c r="E47" s="3"/>
      <c r="F47" s="10">
        <v>168</v>
      </c>
      <c r="G47" s="3">
        <v>200</v>
      </c>
      <c r="H47" s="10">
        <v>0</v>
      </c>
      <c r="I47" s="3">
        <v>220</v>
      </c>
      <c r="N47" s="29" t="s">
        <v>60</v>
      </c>
      <c r="O47" s="29" t="s">
        <v>61</v>
      </c>
      <c r="P47" s="29" t="s">
        <v>62</v>
      </c>
      <c r="Q47" s="35"/>
      <c r="R47" s="35"/>
      <c r="S47" s="35"/>
    </row>
    <row r="48" spans="1:22" ht="15.75">
      <c r="A48" s="3" t="s">
        <v>12</v>
      </c>
      <c r="B48" s="11">
        <v>1540</v>
      </c>
      <c r="C48" s="3">
        <v>359</v>
      </c>
      <c r="D48" s="3"/>
      <c r="E48" s="3"/>
      <c r="F48" s="11">
        <v>15363</v>
      </c>
      <c r="G48" s="12">
        <v>1098</v>
      </c>
      <c r="H48" s="11">
        <v>3572</v>
      </c>
      <c r="I48" s="3">
        <v>580</v>
      </c>
      <c r="N48" s="36"/>
      <c r="O48" s="32"/>
      <c r="P48" s="37"/>
      <c r="Q48" s="35"/>
      <c r="R48" s="35"/>
      <c r="S48" s="35"/>
    </row>
    <row r="49" spans="1:19" ht="18.75">
      <c r="A49" s="3" t="s">
        <v>18</v>
      </c>
      <c r="B49" s="11">
        <v>40644</v>
      </c>
      <c r="C49" s="12">
        <v>1131</v>
      </c>
      <c r="D49" s="3"/>
      <c r="E49" s="3"/>
      <c r="F49" s="11">
        <v>250677</v>
      </c>
      <c r="G49" s="3">
        <v>769</v>
      </c>
      <c r="H49" s="11">
        <v>142289</v>
      </c>
      <c r="I49" s="12">
        <v>1061</v>
      </c>
      <c r="N49" s="29" t="s">
        <v>63</v>
      </c>
      <c r="O49" s="29" t="s">
        <v>64</v>
      </c>
      <c r="P49" s="29" t="s">
        <v>65</v>
      </c>
      <c r="Q49" s="35"/>
      <c r="R49" s="35"/>
      <c r="S49" s="35"/>
    </row>
    <row r="50" spans="1:19" s="17" customFormat="1" ht="15.75">
      <c r="A50" s="14" t="s">
        <v>6</v>
      </c>
      <c r="B50" s="15">
        <v>3766</v>
      </c>
      <c r="C50" s="14">
        <v>866</v>
      </c>
      <c r="D50" s="14"/>
      <c r="E50" s="14"/>
      <c r="F50" s="11">
        <v>9954</v>
      </c>
      <c r="G50" s="3">
        <v>700</v>
      </c>
      <c r="H50" s="11">
        <v>11697</v>
      </c>
      <c r="I50" s="12">
        <v>1061</v>
      </c>
      <c r="N50" s="36"/>
      <c r="O50" s="32"/>
      <c r="P50" s="37"/>
      <c r="Q50" s="35"/>
      <c r="R50" s="35"/>
      <c r="S50" s="35"/>
    </row>
    <row r="51" spans="1:19" ht="18.75">
      <c r="A51" s="3" t="s">
        <v>7</v>
      </c>
      <c r="B51" s="10">
        <v>1664</v>
      </c>
      <c r="C51" s="3">
        <v>662</v>
      </c>
      <c r="D51" s="3"/>
      <c r="E51" s="3"/>
      <c r="F51" s="11">
        <v>2739</v>
      </c>
      <c r="G51" s="3">
        <v>788</v>
      </c>
      <c r="H51" s="11">
        <v>4197</v>
      </c>
      <c r="I51" s="12">
        <v>1145</v>
      </c>
      <c r="N51" s="29" t="s">
        <v>66</v>
      </c>
      <c r="O51" s="29" t="s">
        <v>67</v>
      </c>
      <c r="P51" s="29" t="s">
        <v>68</v>
      </c>
      <c r="Q51" s="35"/>
      <c r="R51" s="35"/>
      <c r="S51" s="35"/>
    </row>
    <row r="52" spans="1:19" ht="15.75">
      <c r="A52" s="3" t="s">
        <v>8</v>
      </c>
      <c r="B52" s="10">
        <v>0</v>
      </c>
      <c r="C52" s="3">
        <v>220</v>
      </c>
      <c r="D52" s="3"/>
      <c r="E52" s="3"/>
      <c r="F52" s="10">
        <v>0</v>
      </c>
      <c r="G52" s="3">
        <v>220</v>
      </c>
      <c r="H52" s="10">
        <v>0</v>
      </c>
      <c r="I52" s="3">
        <v>220</v>
      </c>
      <c r="N52" s="36"/>
      <c r="O52" s="32"/>
      <c r="P52" s="37"/>
      <c r="Q52" s="35"/>
      <c r="R52" s="35"/>
      <c r="S52" s="35"/>
    </row>
    <row r="53" spans="1:19" ht="18.75">
      <c r="A53" s="3" t="s">
        <v>9</v>
      </c>
      <c r="B53" s="10">
        <v>1664</v>
      </c>
      <c r="C53" s="3">
        <v>662</v>
      </c>
      <c r="D53" s="3"/>
      <c r="E53" s="3"/>
      <c r="F53" s="11">
        <v>2739</v>
      </c>
      <c r="G53" s="3">
        <v>788</v>
      </c>
      <c r="H53" s="11">
        <v>4197</v>
      </c>
      <c r="I53" s="12">
        <v>1145</v>
      </c>
      <c r="N53" s="29" t="s">
        <v>69</v>
      </c>
      <c r="O53" s="29" t="s">
        <v>70</v>
      </c>
      <c r="P53" s="29" t="s">
        <v>71</v>
      </c>
      <c r="Q53" s="35"/>
      <c r="R53" s="35"/>
      <c r="S53" s="35"/>
    </row>
    <row r="54" spans="1:19" s="24" customFormat="1" ht="15.75">
      <c r="A54" s="21" t="s">
        <v>10</v>
      </c>
      <c r="B54" s="22">
        <v>1439</v>
      </c>
      <c r="C54" s="21">
        <v>641</v>
      </c>
      <c r="D54" s="21"/>
      <c r="E54" s="21"/>
      <c r="F54" s="11">
        <v>2441</v>
      </c>
      <c r="G54" s="3">
        <v>739</v>
      </c>
      <c r="H54" s="11">
        <v>3682</v>
      </c>
      <c r="I54" s="12">
        <v>1036</v>
      </c>
      <c r="N54" s="36"/>
      <c r="O54" s="32"/>
      <c r="P54" s="37"/>
      <c r="Q54" s="35"/>
      <c r="R54" s="35"/>
      <c r="S54" s="35"/>
    </row>
    <row r="55" spans="1:19">
      <c r="A55" s="3" t="s">
        <v>11</v>
      </c>
      <c r="B55" s="10">
        <v>225</v>
      </c>
      <c r="C55" s="3">
        <v>292</v>
      </c>
      <c r="D55" s="3"/>
      <c r="E55" s="3"/>
      <c r="F55" s="10">
        <v>298</v>
      </c>
      <c r="G55" s="3">
        <v>264</v>
      </c>
      <c r="H55" s="10">
        <v>515</v>
      </c>
      <c r="I55" s="3">
        <v>492</v>
      </c>
    </row>
    <row r="56" spans="1:19">
      <c r="A56" s="3" t="s">
        <v>12</v>
      </c>
      <c r="B56" s="11">
        <v>2102</v>
      </c>
      <c r="C56" s="3">
        <v>818</v>
      </c>
      <c r="D56" s="3"/>
      <c r="E56" s="3"/>
      <c r="F56" s="11">
        <v>7215</v>
      </c>
      <c r="G56" s="3">
        <v>908</v>
      </c>
      <c r="H56" s="11">
        <v>7500</v>
      </c>
      <c r="I56" s="12">
        <v>1152</v>
      </c>
      <c r="N56" t="s">
        <v>89</v>
      </c>
    </row>
    <row r="57" spans="1:19" s="17" customFormat="1" ht="15.75">
      <c r="A57" s="14" t="s">
        <v>13</v>
      </c>
      <c r="B57" s="15">
        <v>3049</v>
      </c>
      <c r="C57" s="14">
        <v>763</v>
      </c>
      <c r="D57" s="14"/>
      <c r="E57" s="14"/>
      <c r="F57" s="11">
        <v>16465</v>
      </c>
      <c r="G57" s="3">
        <v>89</v>
      </c>
      <c r="H57" s="11">
        <v>15901</v>
      </c>
      <c r="I57" s="3" t="s">
        <v>22</v>
      </c>
      <c r="N57" s="110" t="s">
        <v>38</v>
      </c>
      <c r="O57" s="110"/>
      <c r="P57" s="110"/>
      <c r="Q57" s="110"/>
      <c r="R57" s="110"/>
      <c r="S57" s="110"/>
    </row>
    <row r="58" spans="1:19">
      <c r="A58" s="3" t="s">
        <v>7</v>
      </c>
      <c r="B58" s="11">
        <v>2198</v>
      </c>
      <c r="C58" s="3">
        <v>751</v>
      </c>
      <c r="D58" s="3"/>
      <c r="E58" s="3"/>
      <c r="F58" s="11">
        <v>12247</v>
      </c>
      <c r="G58" s="3">
        <v>820</v>
      </c>
      <c r="H58" s="11">
        <v>10702</v>
      </c>
      <c r="I58" s="12">
        <v>1141</v>
      </c>
      <c r="N58" s="108" t="s">
        <v>39</v>
      </c>
      <c r="O58" s="108"/>
      <c r="P58" s="108"/>
      <c r="Q58" s="108"/>
      <c r="R58" s="108"/>
      <c r="S58" s="108"/>
    </row>
    <row r="59" spans="1:19" ht="18.75">
      <c r="A59" s="3" t="s">
        <v>8</v>
      </c>
      <c r="B59" s="10">
        <v>0</v>
      </c>
      <c r="C59" s="3">
        <v>220</v>
      </c>
      <c r="D59" s="3"/>
      <c r="E59" s="3"/>
      <c r="F59" s="10">
        <v>0</v>
      </c>
      <c r="G59" s="3">
        <v>220</v>
      </c>
      <c r="H59" s="10">
        <v>0</v>
      </c>
      <c r="I59" s="3">
        <v>220</v>
      </c>
      <c r="N59" s="29" t="s">
        <v>40</v>
      </c>
      <c r="O59" s="29" t="s">
        <v>41</v>
      </c>
      <c r="P59" s="29" t="s">
        <v>42</v>
      </c>
      <c r="Q59" s="35"/>
      <c r="R59" s="35" t="s">
        <v>43</v>
      </c>
      <c r="S59" s="29" t="s">
        <v>44</v>
      </c>
    </row>
    <row r="60" spans="1:19" ht="15.75">
      <c r="A60" s="3" t="s">
        <v>9</v>
      </c>
      <c r="B60" s="11">
        <v>2198</v>
      </c>
      <c r="C60" s="3">
        <v>751</v>
      </c>
      <c r="D60" s="3"/>
      <c r="E60" s="3"/>
      <c r="F60" s="11">
        <v>12247</v>
      </c>
      <c r="G60" s="3">
        <v>820</v>
      </c>
      <c r="H60" s="11">
        <v>10702</v>
      </c>
      <c r="I60" s="12">
        <v>1141</v>
      </c>
      <c r="N60" s="36"/>
      <c r="O60" s="32">
        <f>B50</f>
        <v>3766</v>
      </c>
      <c r="P60" s="37">
        <f>C50</f>
        <v>866</v>
      </c>
      <c r="Q60" s="38"/>
      <c r="R60" s="39">
        <f>O60+O62+O64+O66+O68+O70+O72+O74+O76+O78</f>
        <v>35473</v>
      </c>
      <c r="S60" s="39">
        <f>SQRT(((P60)^2)+((P62)^2)+((P64)^2)+((P66)^2)+((P68)^2)+((P70)^2)+((P72)^2)+((P74)^2)+((P76)^2)+((P78)^2))</f>
        <v>1455.6915882150313</v>
      </c>
    </row>
    <row r="61" spans="1:19" s="24" customFormat="1" ht="18.75">
      <c r="A61" s="21" t="s">
        <v>10</v>
      </c>
      <c r="B61" s="23">
        <v>1747</v>
      </c>
      <c r="C61" s="21">
        <v>651</v>
      </c>
      <c r="D61" s="21"/>
      <c r="E61" s="21"/>
      <c r="F61" s="11">
        <v>12076</v>
      </c>
      <c r="G61" s="3">
        <v>826</v>
      </c>
      <c r="H61" s="11">
        <v>9968</v>
      </c>
      <c r="I61" s="12">
        <v>1047</v>
      </c>
      <c r="N61" s="29" t="s">
        <v>45</v>
      </c>
      <c r="O61" s="29" t="s">
        <v>46</v>
      </c>
      <c r="P61" s="29" t="s">
        <v>47</v>
      </c>
      <c r="Q61" s="35"/>
      <c r="R61" s="35"/>
      <c r="S61" s="35"/>
    </row>
    <row r="62" spans="1:19" ht="15.75">
      <c r="A62" s="3" t="s">
        <v>11</v>
      </c>
      <c r="B62" s="10">
        <v>451</v>
      </c>
      <c r="C62" s="3">
        <v>400</v>
      </c>
      <c r="D62" s="3"/>
      <c r="E62" s="3"/>
      <c r="F62" s="10">
        <v>171</v>
      </c>
      <c r="G62" s="3">
        <v>155</v>
      </c>
      <c r="H62" s="10">
        <v>734</v>
      </c>
      <c r="I62" s="3">
        <v>363</v>
      </c>
      <c r="N62" s="36"/>
      <c r="O62" s="32">
        <f>B57</f>
        <v>3049</v>
      </c>
      <c r="P62" s="37">
        <f>C57</f>
        <v>763</v>
      </c>
      <c r="Q62" s="35"/>
      <c r="R62" s="35"/>
      <c r="S62" s="35"/>
    </row>
    <row r="63" spans="1:19" ht="18.75">
      <c r="A63" s="3" t="s">
        <v>12</v>
      </c>
      <c r="B63" s="11">
        <v>851</v>
      </c>
      <c r="C63" s="3">
        <v>488</v>
      </c>
      <c r="D63" s="3"/>
      <c r="E63" s="3"/>
      <c r="F63" s="11">
        <v>4218</v>
      </c>
      <c r="G63" s="3">
        <v>807</v>
      </c>
      <c r="H63" s="11">
        <v>5199</v>
      </c>
      <c r="I63" s="12">
        <v>1141</v>
      </c>
      <c r="N63" s="29" t="s">
        <v>48</v>
      </c>
      <c r="O63" s="29" t="s">
        <v>49</v>
      </c>
      <c r="P63" s="29" t="s">
        <v>50</v>
      </c>
      <c r="Q63" s="35"/>
      <c r="R63" s="35"/>
      <c r="S63" s="35"/>
    </row>
    <row r="64" spans="1:19" s="17" customFormat="1" ht="15.75">
      <c r="A64" s="14" t="s">
        <v>14</v>
      </c>
      <c r="B64" s="15">
        <v>22555</v>
      </c>
      <c r="C64" s="16">
        <v>852</v>
      </c>
      <c r="D64" s="14"/>
      <c r="E64" s="14"/>
      <c r="F64" s="11">
        <v>143484</v>
      </c>
      <c r="G64" s="3">
        <v>209</v>
      </c>
      <c r="H64" s="11">
        <v>89904</v>
      </c>
      <c r="I64" s="3" t="s">
        <v>22</v>
      </c>
      <c r="N64" s="36"/>
      <c r="O64" s="32">
        <f>B64</f>
        <v>22555</v>
      </c>
      <c r="P64" s="37">
        <f>C64</f>
        <v>852</v>
      </c>
      <c r="Q64" s="35"/>
      <c r="R64" s="35"/>
      <c r="S64" s="35"/>
    </row>
    <row r="65" spans="1:19" ht="18.75">
      <c r="A65" s="3" t="s">
        <v>7</v>
      </c>
      <c r="B65" s="11">
        <v>18537</v>
      </c>
      <c r="C65" s="12">
        <v>1318</v>
      </c>
      <c r="D65" s="3"/>
      <c r="E65" s="3"/>
      <c r="F65" s="11">
        <v>120141</v>
      </c>
      <c r="G65" s="12">
        <v>2393</v>
      </c>
      <c r="H65" s="11">
        <v>69132</v>
      </c>
      <c r="I65" s="12">
        <v>2296</v>
      </c>
      <c r="N65" s="29" t="s">
        <v>51</v>
      </c>
      <c r="O65" s="29" t="s">
        <v>52</v>
      </c>
      <c r="P65" s="29" t="s">
        <v>53</v>
      </c>
      <c r="Q65" s="35"/>
      <c r="R65" s="35"/>
      <c r="S65" s="35"/>
    </row>
    <row r="66" spans="1:19" ht="15.75">
      <c r="A66" s="3" t="s">
        <v>8</v>
      </c>
      <c r="B66" s="10">
        <v>111</v>
      </c>
      <c r="C66" s="3">
        <v>174</v>
      </c>
      <c r="D66" s="3"/>
      <c r="E66" s="3"/>
      <c r="F66" s="10">
        <v>0</v>
      </c>
      <c r="G66" s="3">
        <v>220</v>
      </c>
      <c r="H66" s="10">
        <v>115</v>
      </c>
      <c r="I66" s="3">
        <v>132</v>
      </c>
      <c r="N66" s="36"/>
      <c r="O66" s="32">
        <f>B71</f>
        <v>6103</v>
      </c>
      <c r="P66" s="37">
        <f>C71</f>
        <v>247</v>
      </c>
      <c r="Q66" s="35"/>
      <c r="R66" s="35"/>
      <c r="S66" s="35"/>
    </row>
    <row r="67" spans="1:19" ht="18.75">
      <c r="A67" s="3" t="s">
        <v>9</v>
      </c>
      <c r="B67" s="11">
        <v>18426</v>
      </c>
      <c r="C67" s="12">
        <v>1297</v>
      </c>
      <c r="D67" s="3"/>
      <c r="E67" s="3"/>
      <c r="F67" s="11">
        <v>120141</v>
      </c>
      <c r="G67" s="12">
        <v>2393</v>
      </c>
      <c r="H67" s="11">
        <v>69017</v>
      </c>
      <c r="I67" s="12">
        <v>2297</v>
      </c>
      <c r="N67" s="29" t="s">
        <v>54</v>
      </c>
      <c r="O67" s="29" t="s">
        <v>55</v>
      </c>
      <c r="P67" s="29" t="s">
        <v>56</v>
      </c>
      <c r="Q67" s="35"/>
      <c r="R67" s="35"/>
      <c r="S67" s="35"/>
    </row>
    <row r="68" spans="1:19" s="24" customFormat="1" ht="15.75">
      <c r="A68" s="21" t="s">
        <v>10</v>
      </c>
      <c r="B68" s="23">
        <v>16696</v>
      </c>
      <c r="C68" s="27">
        <v>1322</v>
      </c>
      <c r="D68" s="21"/>
      <c r="E68" s="21"/>
      <c r="F68" s="11">
        <v>116345</v>
      </c>
      <c r="G68" s="12">
        <v>2529</v>
      </c>
      <c r="H68" s="11">
        <v>66124</v>
      </c>
      <c r="I68" s="12">
        <v>2564</v>
      </c>
      <c r="N68" s="36"/>
      <c r="O68" s="32"/>
      <c r="P68" s="37"/>
      <c r="Q68" s="35"/>
      <c r="R68" s="35"/>
      <c r="S68" s="35"/>
    </row>
    <row r="69" spans="1:19" ht="18.75">
      <c r="A69" s="3" t="s">
        <v>11</v>
      </c>
      <c r="B69" s="10">
        <v>1730</v>
      </c>
      <c r="C69" s="3">
        <v>992</v>
      </c>
      <c r="D69" s="3"/>
      <c r="E69" s="3"/>
      <c r="F69" s="11">
        <v>3796</v>
      </c>
      <c r="G69" s="12">
        <v>1184</v>
      </c>
      <c r="H69" s="11">
        <v>2893</v>
      </c>
      <c r="I69" s="12">
        <v>1070</v>
      </c>
      <c r="N69" s="29" t="s">
        <v>57</v>
      </c>
      <c r="O69" s="29" t="s">
        <v>58</v>
      </c>
      <c r="P69" s="29" t="s">
        <v>59</v>
      </c>
      <c r="Q69" s="35"/>
      <c r="R69" s="35"/>
      <c r="S69" s="35"/>
    </row>
    <row r="70" spans="1:19" ht="15.75">
      <c r="A70" s="3" t="s">
        <v>12</v>
      </c>
      <c r="B70" s="11">
        <v>4018</v>
      </c>
      <c r="C70" s="12">
        <v>1068</v>
      </c>
      <c r="D70" s="3"/>
      <c r="E70" s="3"/>
      <c r="F70" s="11">
        <v>23343</v>
      </c>
      <c r="G70" s="12">
        <v>2420</v>
      </c>
      <c r="H70" s="11">
        <v>20772</v>
      </c>
      <c r="I70" s="12">
        <v>2296</v>
      </c>
      <c r="N70" s="36"/>
      <c r="O70" s="32"/>
      <c r="P70" s="37"/>
      <c r="Q70" s="35"/>
      <c r="R70" s="35"/>
      <c r="S70" s="35"/>
    </row>
    <row r="71" spans="1:19" s="17" customFormat="1" ht="18.75">
      <c r="A71" s="14" t="s">
        <v>15</v>
      </c>
      <c r="B71" s="15">
        <v>6103</v>
      </c>
      <c r="C71" s="14">
        <v>247</v>
      </c>
      <c r="D71" s="14"/>
      <c r="E71" s="14"/>
      <c r="F71" s="11">
        <v>39947</v>
      </c>
      <c r="G71" s="3">
        <v>220</v>
      </c>
      <c r="H71" s="11">
        <v>14140</v>
      </c>
      <c r="I71" s="3" t="s">
        <v>22</v>
      </c>
      <c r="N71" s="29" t="s">
        <v>60</v>
      </c>
      <c r="O71" s="29" t="s">
        <v>61</v>
      </c>
      <c r="P71" s="29" t="s">
        <v>62</v>
      </c>
      <c r="Q71" s="35"/>
      <c r="R71" s="35"/>
      <c r="S71" s="35"/>
    </row>
    <row r="72" spans="1:19" ht="15.75">
      <c r="A72" s="3" t="s">
        <v>7</v>
      </c>
      <c r="B72" s="11">
        <v>4177</v>
      </c>
      <c r="C72" s="3">
        <v>802</v>
      </c>
      <c r="D72" s="3"/>
      <c r="E72" s="3"/>
      <c r="F72" s="11">
        <v>25185</v>
      </c>
      <c r="G72" s="12">
        <v>1475</v>
      </c>
      <c r="H72" s="11">
        <v>9644</v>
      </c>
      <c r="I72" s="12">
        <v>1130</v>
      </c>
      <c r="N72" s="36"/>
      <c r="O72" s="32"/>
      <c r="P72" s="37"/>
      <c r="Q72" s="35"/>
      <c r="R72" s="35"/>
      <c r="S72" s="35"/>
    </row>
    <row r="73" spans="1:19" ht="18.75">
      <c r="A73" s="3" t="s">
        <v>8</v>
      </c>
      <c r="B73" s="10">
        <v>0</v>
      </c>
      <c r="C73" s="3">
        <v>220</v>
      </c>
      <c r="D73" s="3"/>
      <c r="E73" s="3"/>
      <c r="F73" s="10">
        <v>0</v>
      </c>
      <c r="G73" s="3">
        <v>220</v>
      </c>
      <c r="H73" s="10">
        <v>0</v>
      </c>
      <c r="I73" s="3">
        <v>220</v>
      </c>
      <c r="N73" s="29" t="s">
        <v>63</v>
      </c>
      <c r="O73" s="29" t="s">
        <v>64</v>
      </c>
      <c r="P73" s="29" t="s">
        <v>65</v>
      </c>
      <c r="Q73" s="35"/>
      <c r="R73" s="35"/>
      <c r="S73" s="35"/>
    </row>
    <row r="74" spans="1:19" ht="15.75">
      <c r="A74" s="3" t="s">
        <v>9</v>
      </c>
      <c r="B74" s="11">
        <v>4177</v>
      </c>
      <c r="C74" s="3">
        <v>802</v>
      </c>
      <c r="D74" s="3"/>
      <c r="E74" s="3"/>
      <c r="F74" s="11">
        <v>25185</v>
      </c>
      <c r="G74" s="12">
        <v>1475</v>
      </c>
      <c r="H74" s="11">
        <v>9644</v>
      </c>
      <c r="I74" s="12">
        <v>1130</v>
      </c>
      <c r="N74" s="36"/>
      <c r="O74" s="32"/>
      <c r="P74" s="37"/>
      <c r="Q74" s="35"/>
      <c r="R74" s="35"/>
      <c r="S74" s="35"/>
    </row>
    <row r="75" spans="1:19" s="24" customFormat="1" ht="18.75">
      <c r="A75" s="21" t="s">
        <v>10</v>
      </c>
      <c r="B75" s="23">
        <v>4177</v>
      </c>
      <c r="C75" s="21">
        <v>802</v>
      </c>
      <c r="D75" s="21"/>
      <c r="E75" s="21"/>
      <c r="F75" s="11">
        <v>24457</v>
      </c>
      <c r="G75" s="12">
        <v>1476</v>
      </c>
      <c r="H75" s="11">
        <v>9034</v>
      </c>
      <c r="I75" s="12">
        <v>1257</v>
      </c>
      <c r="N75" s="29" t="s">
        <v>66</v>
      </c>
      <c r="O75" s="29" t="s">
        <v>67</v>
      </c>
      <c r="P75" s="29" t="s">
        <v>68</v>
      </c>
      <c r="Q75" s="35"/>
      <c r="R75" s="35"/>
      <c r="S75" s="35"/>
    </row>
    <row r="76" spans="1:19" ht="15.75">
      <c r="A76" s="3" t="s">
        <v>11</v>
      </c>
      <c r="B76" s="10">
        <v>0</v>
      </c>
      <c r="C76" s="3">
        <v>220</v>
      </c>
      <c r="D76" s="3"/>
      <c r="E76" s="3"/>
      <c r="F76" s="10">
        <v>728</v>
      </c>
      <c r="G76" s="3">
        <v>401</v>
      </c>
      <c r="H76" s="10">
        <v>610</v>
      </c>
      <c r="I76" s="3">
        <v>870</v>
      </c>
      <c r="N76" s="36"/>
      <c r="O76" s="32"/>
      <c r="P76" s="37"/>
      <c r="Q76" s="35"/>
      <c r="R76" s="35"/>
      <c r="S76" s="35"/>
    </row>
    <row r="77" spans="1:19" ht="18.75">
      <c r="A77" s="3" t="s">
        <v>12</v>
      </c>
      <c r="B77" s="11">
        <v>1926</v>
      </c>
      <c r="C77" s="3">
        <v>842</v>
      </c>
      <c r="D77" s="3"/>
      <c r="E77" s="3"/>
      <c r="F77" s="11">
        <v>14762</v>
      </c>
      <c r="G77" s="12">
        <v>1475</v>
      </c>
      <c r="H77" s="11">
        <v>4496</v>
      </c>
      <c r="I77" s="12">
        <v>1131</v>
      </c>
      <c r="N77" s="29" t="s">
        <v>69</v>
      </c>
      <c r="O77" s="29" t="s">
        <v>70</v>
      </c>
      <c r="P77" s="29" t="s">
        <v>71</v>
      </c>
      <c r="Q77" s="35"/>
      <c r="R77" s="35"/>
      <c r="S77" s="35"/>
    </row>
    <row r="78" spans="1:19" ht="15.75">
      <c r="A78" s="3" t="s">
        <v>16</v>
      </c>
      <c r="B78" s="11">
        <v>1614</v>
      </c>
      <c r="C78" s="3">
        <v>444</v>
      </c>
      <c r="D78" s="3"/>
      <c r="E78" s="3"/>
      <c r="F78" s="11">
        <v>13784</v>
      </c>
      <c r="G78" s="12">
        <v>1119</v>
      </c>
      <c r="H78" s="11">
        <v>4105</v>
      </c>
      <c r="I78" s="3">
        <v>737</v>
      </c>
      <c r="N78" s="36"/>
      <c r="O78" s="32"/>
      <c r="P78" s="37"/>
      <c r="Q78" s="35"/>
      <c r="R78" s="35"/>
      <c r="S78" s="35"/>
    </row>
    <row r="79" spans="1:19">
      <c r="A79" s="3" t="s">
        <v>7</v>
      </c>
      <c r="B79" s="10">
        <v>572</v>
      </c>
      <c r="C79" s="3">
        <v>367</v>
      </c>
      <c r="D79" s="3"/>
      <c r="E79" s="3"/>
      <c r="F79" s="11">
        <v>4492</v>
      </c>
      <c r="G79" s="3">
        <v>829</v>
      </c>
      <c r="H79" s="11">
        <v>1517</v>
      </c>
      <c r="I79" s="3">
        <v>642</v>
      </c>
    </row>
    <row r="80" spans="1:19">
      <c r="A80" s="3" t="s">
        <v>10</v>
      </c>
      <c r="B80" s="10">
        <v>572</v>
      </c>
      <c r="C80" s="3">
        <v>367</v>
      </c>
      <c r="D80" s="3"/>
      <c r="E80" s="3"/>
      <c r="F80" s="11">
        <v>4468</v>
      </c>
      <c r="G80" s="3">
        <v>830</v>
      </c>
      <c r="H80" s="11">
        <v>1438</v>
      </c>
      <c r="I80" s="3">
        <v>622</v>
      </c>
    </row>
    <row r="81" spans="1:18">
      <c r="A81" s="3" t="s">
        <v>11</v>
      </c>
      <c r="B81" s="10">
        <v>0</v>
      </c>
      <c r="C81" s="3">
        <v>220</v>
      </c>
      <c r="D81" s="3"/>
      <c r="E81" s="3"/>
      <c r="F81" s="10">
        <v>24</v>
      </c>
      <c r="G81" s="3">
        <v>39</v>
      </c>
      <c r="H81" s="10">
        <v>79</v>
      </c>
      <c r="I81" s="3">
        <v>95</v>
      </c>
    </row>
    <row r="82" spans="1:18">
      <c r="A82" s="3" t="s">
        <v>12</v>
      </c>
      <c r="B82" s="11">
        <v>1042</v>
      </c>
      <c r="C82" s="3">
        <v>396</v>
      </c>
      <c r="D82" s="3"/>
      <c r="E82" s="3"/>
      <c r="F82" s="11">
        <v>9292</v>
      </c>
      <c r="G82" s="12">
        <v>1077</v>
      </c>
      <c r="H82" s="11">
        <v>2588</v>
      </c>
      <c r="I82" s="3">
        <v>742</v>
      </c>
    </row>
    <row r="83" spans="1:18">
      <c r="A83" s="3" t="s">
        <v>17</v>
      </c>
      <c r="B83" s="11">
        <v>3557</v>
      </c>
      <c r="C83" s="3">
        <v>493</v>
      </c>
      <c r="D83" s="3"/>
      <c r="E83" s="3"/>
      <c r="F83" s="11">
        <v>27043</v>
      </c>
      <c r="G83" s="12">
        <v>1124</v>
      </c>
      <c r="H83" s="11">
        <v>6542</v>
      </c>
      <c r="I83" s="3">
        <v>737</v>
      </c>
    </row>
    <row r="84" spans="1:18">
      <c r="A84" s="3" t="s">
        <v>7</v>
      </c>
      <c r="B84" s="10">
        <v>412</v>
      </c>
      <c r="C84" s="3">
        <v>275</v>
      </c>
      <c r="D84" s="3"/>
      <c r="E84" s="3"/>
      <c r="F84" s="11">
        <v>1684</v>
      </c>
      <c r="G84" s="3">
        <v>556</v>
      </c>
      <c r="H84" s="10">
        <v>457</v>
      </c>
      <c r="I84" s="3">
        <v>301</v>
      </c>
    </row>
    <row r="85" spans="1:18">
      <c r="A85" s="3" t="s">
        <v>10</v>
      </c>
      <c r="B85" s="10">
        <v>412</v>
      </c>
      <c r="C85" s="3">
        <v>275</v>
      </c>
      <c r="D85" s="3"/>
      <c r="E85" s="3"/>
      <c r="F85" s="11">
        <v>1545</v>
      </c>
      <c r="G85" s="3">
        <v>551</v>
      </c>
      <c r="H85" s="10">
        <v>457</v>
      </c>
      <c r="I85" s="3">
        <v>301</v>
      </c>
      <c r="M85" s="102" t="s">
        <v>83</v>
      </c>
      <c r="N85" s="5"/>
      <c r="O85" s="7" t="s">
        <v>31</v>
      </c>
      <c r="P85" s="5" t="s">
        <v>19</v>
      </c>
      <c r="Q85" s="5" t="s">
        <v>32</v>
      </c>
      <c r="R85" s="5" t="s">
        <v>33</v>
      </c>
    </row>
    <row r="86" spans="1:18">
      <c r="A86" s="3" t="s">
        <v>11</v>
      </c>
      <c r="B86" s="10">
        <v>0</v>
      </c>
      <c r="C86" s="3">
        <v>220</v>
      </c>
      <c r="D86" s="3"/>
      <c r="E86" s="3"/>
      <c r="F86" s="10">
        <v>139</v>
      </c>
      <c r="G86" s="3">
        <v>164</v>
      </c>
      <c r="H86" s="10">
        <v>0</v>
      </c>
      <c r="I86" s="3">
        <v>220</v>
      </c>
      <c r="M86" s="102"/>
      <c r="N86" s="6" t="s">
        <v>25</v>
      </c>
      <c r="O86" s="7"/>
      <c r="P86" s="7">
        <f>B99/B90</f>
        <v>0.52216529293829361</v>
      </c>
      <c r="Q86" s="7">
        <f>H99/H90</f>
        <v>0.5462601304265533</v>
      </c>
      <c r="R86" s="7">
        <f>F99/F90</f>
        <v>0.54224894679212365</v>
      </c>
    </row>
    <row r="87" spans="1:18">
      <c r="A87" s="3" t="s">
        <v>12</v>
      </c>
      <c r="B87" s="11">
        <v>3145</v>
      </c>
      <c r="C87" s="3">
        <v>482</v>
      </c>
      <c r="D87" s="3"/>
      <c r="E87" s="3"/>
      <c r="F87" s="11">
        <v>25359</v>
      </c>
      <c r="G87" s="12">
        <v>1186</v>
      </c>
      <c r="H87" s="11">
        <v>6085</v>
      </c>
      <c r="I87" s="3">
        <v>739</v>
      </c>
      <c r="M87" s="102"/>
      <c r="N87" s="6" t="s">
        <v>30</v>
      </c>
      <c r="O87" s="7"/>
      <c r="P87" s="7">
        <f>B100/B91</f>
        <v>0.57817197835237522</v>
      </c>
      <c r="Q87" s="7">
        <f t="shared" ref="Q87:Q88" si="1">H100/H91</f>
        <v>0.59297486811494482</v>
      </c>
      <c r="R87" s="7">
        <f t="shared" ref="R87:R88" si="2">F100/F91</f>
        <v>0.53528255170404893</v>
      </c>
    </row>
    <row r="88" spans="1:18">
      <c r="M88" s="102"/>
      <c r="N88" s="6" t="s">
        <v>26</v>
      </c>
      <c r="O88" s="7"/>
      <c r="P88" s="7">
        <f>B101/B92</f>
        <v>0.46749816581071169</v>
      </c>
      <c r="Q88" s="7">
        <f t="shared" si="1"/>
        <v>0.49460105804768462</v>
      </c>
      <c r="R88" s="7">
        <f t="shared" si="2"/>
        <v>0.54949089670313034</v>
      </c>
    </row>
    <row r="89" spans="1:18">
      <c r="B89" s="44" t="s">
        <v>82</v>
      </c>
      <c r="D89" s="44" t="s">
        <v>31</v>
      </c>
      <c r="F89" s="44" t="s">
        <v>33</v>
      </c>
      <c r="H89" s="44" t="s">
        <v>32</v>
      </c>
      <c r="J89" t="s">
        <v>91</v>
      </c>
      <c r="M89" s="102" t="s">
        <v>81</v>
      </c>
      <c r="N89" s="5"/>
      <c r="O89" s="7" t="s">
        <v>31</v>
      </c>
      <c r="P89" s="5" t="s">
        <v>19</v>
      </c>
      <c r="Q89" s="5" t="s">
        <v>32</v>
      </c>
      <c r="R89" s="5" t="s">
        <v>33</v>
      </c>
    </row>
    <row r="90" spans="1:18" ht="14.25">
      <c r="A90" s="41" t="s">
        <v>73</v>
      </c>
      <c r="B90" s="46">
        <f>SUM(B11,B18,B50,B57)</f>
        <v>13467</v>
      </c>
      <c r="C90" s="43"/>
      <c r="D90" s="43">
        <f>SUM(D11,D18,D50,D57)</f>
        <v>0</v>
      </c>
      <c r="E90" s="43"/>
      <c r="F90" s="46">
        <f>SUM(F11,F18,F50,F57)</f>
        <v>53883</v>
      </c>
      <c r="G90" s="46"/>
      <c r="H90" s="46">
        <f>SUM(H11,H18,H50,H57)</f>
        <v>58117</v>
      </c>
      <c r="I90" s="43"/>
      <c r="J90" s="52">
        <v>139851</v>
      </c>
      <c r="M90" s="102"/>
      <c r="N90" s="6" t="s">
        <v>25</v>
      </c>
      <c r="O90" s="7"/>
      <c r="P90" s="7">
        <f>B102/B93</f>
        <v>0.76007494280206811</v>
      </c>
      <c r="Q90" s="7">
        <f>H102/H93</f>
        <v>0.80568656452618159</v>
      </c>
      <c r="R90" s="7">
        <f>F102/F93</f>
        <v>0.82652555118236215</v>
      </c>
    </row>
    <row r="91" spans="1:18">
      <c r="A91" s="47" t="s">
        <v>87</v>
      </c>
      <c r="B91" s="48">
        <f>SUM(B11,B18)</f>
        <v>6652</v>
      </c>
      <c r="C91" s="49"/>
      <c r="D91" s="49"/>
      <c r="E91" s="49"/>
      <c r="F91" s="48">
        <f>SUM(F11,F18)</f>
        <v>27464</v>
      </c>
      <c r="G91" s="48"/>
      <c r="H91" s="48">
        <f>SUM(H11,H18)</f>
        <v>30519</v>
      </c>
      <c r="M91" s="102"/>
      <c r="N91" s="6" t="s">
        <v>30</v>
      </c>
      <c r="O91" s="7"/>
      <c r="P91" s="7">
        <f t="shared" ref="P91:P92" si="3">B103/B94</f>
        <v>0.79393691110200737</v>
      </c>
      <c r="Q91" s="7">
        <f t="shared" ref="Q91:Q92" si="4">H103/H94</f>
        <v>0.88381671683760843</v>
      </c>
      <c r="R91" s="7">
        <f t="shared" ref="R91:R92" si="5">F103/F94</f>
        <v>0.88294246297910539</v>
      </c>
    </row>
    <row r="92" spans="1:18">
      <c r="A92" s="47" t="s">
        <v>26</v>
      </c>
      <c r="B92" s="48">
        <f>SUM(B50,B57)</f>
        <v>6815</v>
      </c>
      <c r="C92" s="49"/>
      <c r="D92" s="49"/>
      <c r="E92" s="49"/>
      <c r="F92" s="48">
        <f>SUM(F50,F57)</f>
        <v>26419</v>
      </c>
      <c r="G92" s="48"/>
      <c r="H92" s="48">
        <f>SUM(H50,H57)</f>
        <v>27598</v>
      </c>
      <c r="M92" s="102"/>
      <c r="N92" s="6" t="s">
        <v>26</v>
      </c>
      <c r="O92" s="7"/>
      <c r="P92" s="7">
        <f t="shared" si="3"/>
        <v>0.72834810524111937</v>
      </c>
      <c r="Q92" s="7">
        <f t="shared" si="4"/>
        <v>0.72236745992080276</v>
      </c>
      <c r="R92" s="7">
        <f t="shared" si="5"/>
        <v>0.76760198657805934</v>
      </c>
    </row>
    <row r="93" spans="1:18" ht="14.25">
      <c r="A93" s="41" t="s">
        <v>74</v>
      </c>
      <c r="B93" s="46">
        <f>SUM(B25,B32,B64,B71)</f>
        <v>55509</v>
      </c>
      <c r="C93" s="43"/>
      <c r="D93" s="43">
        <f>SUM(D25,D32,D64,D71)</f>
        <v>0</v>
      </c>
      <c r="E93" s="43"/>
      <c r="F93" s="46">
        <f>SUM(F25,F32,F64,F71)</f>
        <v>375012</v>
      </c>
      <c r="G93" s="46"/>
      <c r="H93" s="46">
        <f>SUM(H25,H32,H64,H71)</f>
        <v>214998</v>
      </c>
      <c r="I93" s="43"/>
      <c r="J93">
        <v>707836</v>
      </c>
      <c r="M93" s="102" t="s">
        <v>79</v>
      </c>
      <c r="N93" s="5"/>
      <c r="O93" s="7" t="s">
        <v>31</v>
      </c>
      <c r="P93" s="5" t="s">
        <v>19</v>
      </c>
      <c r="Q93" s="5" t="s">
        <v>32</v>
      </c>
      <c r="R93" s="5" t="s">
        <v>33</v>
      </c>
    </row>
    <row r="94" spans="1:18">
      <c r="A94" s="47" t="s">
        <v>87</v>
      </c>
      <c r="B94" s="48">
        <f>SUM(B25,B32)</f>
        <v>26851</v>
      </c>
      <c r="C94" s="49"/>
      <c r="D94" s="49"/>
      <c r="E94" s="49"/>
      <c r="F94" s="48">
        <f>SUM(F25,F32)</f>
        <v>191581</v>
      </c>
      <c r="G94" s="48"/>
      <c r="H94" s="48">
        <f>SUM(H25,H32)</f>
        <v>110954</v>
      </c>
      <c r="M94" s="102"/>
      <c r="N94" s="6" t="s">
        <v>25</v>
      </c>
      <c r="O94" s="7"/>
      <c r="P94" s="7">
        <f>B105/B96</f>
        <v>0.71362502899559266</v>
      </c>
      <c r="Q94" s="7">
        <f>H105/H96</f>
        <v>0.75048239752485213</v>
      </c>
      <c r="R94" s="7">
        <f>F105/F96</f>
        <v>0.79081127082386127</v>
      </c>
    </row>
    <row r="95" spans="1:18">
      <c r="A95" s="47" t="s">
        <v>26</v>
      </c>
      <c r="B95" s="48">
        <f>SUM(B64,B71)</f>
        <v>28658</v>
      </c>
      <c r="C95" s="49"/>
      <c r="D95" s="49"/>
      <c r="E95" s="49"/>
      <c r="F95" s="48">
        <f>SUM(F64,F71)</f>
        <v>183431</v>
      </c>
      <c r="G95" s="48"/>
      <c r="H95" s="48">
        <f>SUM(H64,H71)</f>
        <v>104044</v>
      </c>
      <c r="M95" s="102"/>
      <c r="N95" s="6" t="s">
        <v>30</v>
      </c>
      <c r="O95" s="7"/>
      <c r="P95" s="7">
        <f t="shared" ref="P95:P96" si="6">B106/B97</f>
        <v>0.75109691669402745</v>
      </c>
      <c r="Q95" s="7">
        <f t="shared" ref="Q95:Q96" si="7">H106/H97</f>
        <v>0.82107539954620312</v>
      </c>
      <c r="R95" s="7">
        <f t="shared" ref="R95:R96" si="8">F106/F97</f>
        <v>0.83935264443379209</v>
      </c>
    </row>
    <row r="96" spans="1:18" ht="14.25">
      <c r="A96" s="41" t="s">
        <v>84</v>
      </c>
      <c r="B96" s="46">
        <f>SUM(B90,B93)</f>
        <v>68976</v>
      </c>
      <c r="C96" s="43"/>
      <c r="D96" s="43"/>
      <c r="E96" s="43"/>
      <c r="F96" s="43">
        <f>SUM(F90,F93)</f>
        <v>428895</v>
      </c>
      <c r="G96" s="43"/>
      <c r="H96" s="43">
        <f>SUM(H90,H93)</f>
        <v>273115</v>
      </c>
      <c r="I96" s="43"/>
      <c r="J96" s="79">
        <f>SUM(J90,J93)</f>
        <v>847687</v>
      </c>
      <c r="M96" s="102"/>
      <c r="N96" s="6" t="s">
        <v>26</v>
      </c>
      <c r="O96" s="7"/>
      <c r="P96" s="7">
        <f t="shared" si="6"/>
        <v>0.67823414991683817</v>
      </c>
      <c r="Q96" s="7">
        <f t="shared" si="7"/>
        <v>0.67461752328284286</v>
      </c>
      <c r="R96" s="7">
        <f t="shared" si="8"/>
        <v>0.74014295925661189</v>
      </c>
    </row>
    <row r="97" spans="1:17">
      <c r="A97" s="47" t="s">
        <v>87</v>
      </c>
      <c r="B97" s="48">
        <f>SUM(B91,B94)</f>
        <v>33503</v>
      </c>
      <c r="C97" s="49"/>
      <c r="D97" s="49"/>
      <c r="E97" s="49"/>
      <c r="F97" s="48">
        <f>SUM(F91,F94)</f>
        <v>219045</v>
      </c>
      <c r="G97" s="48"/>
      <c r="H97" s="48">
        <f>SUM(H91,H94)</f>
        <v>141473</v>
      </c>
    </row>
    <row r="98" spans="1:17">
      <c r="A98" s="47" t="s">
        <v>26</v>
      </c>
      <c r="B98" s="48">
        <f>SUM(B92,B95)</f>
        <v>35473</v>
      </c>
      <c r="C98" s="49"/>
      <c r="D98" s="49"/>
      <c r="E98" s="49"/>
      <c r="F98" s="48">
        <f>SUM(F92,F95)</f>
        <v>209850</v>
      </c>
      <c r="G98" s="48"/>
      <c r="H98" s="48">
        <f>SUM(H92,H95)</f>
        <v>131642</v>
      </c>
      <c r="N98" s="5"/>
      <c r="O98" s="5" t="s">
        <v>27</v>
      </c>
      <c r="P98" s="5" t="s">
        <v>28</v>
      </c>
      <c r="Q98" s="5" t="s">
        <v>29</v>
      </c>
    </row>
    <row r="99" spans="1:17" ht="14.25">
      <c r="A99" s="41" t="s">
        <v>75</v>
      </c>
      <c r="B99" s="46">
        <f>SUM(B15,B22,B54,B61)</f>
        <v>7032</v>
      </c>
      <c r="C99" s="43"/>
      <c r="D99" s="43">
        <f>SUM(D15,D22,D54,D61)</f>
        <v>0</v>
      </c>
      <c r="E99" s="43"/>
      <c r="F99" s="43">
        <f>SUM(F15,F22,F54,F61)</f>
        <v>29218</v>
      </c>
      <c r="G99" s="43"/>
      <c r="H99" s="43">
        <f>SUM(H15,H22,H54,H61)</f>
        <v>31747</v>
      </c>
      <c r="I99" s="43"/>
      <c r="J99">
        <v>74245</v>
      </c>
      <c r="N99" s="6" t="s">
        <v>20</v>
      </c>
      <c r="O99" s="5"/>
      <c r="P99" s="5"/>
      <c r="Q99" s="7"/>
    </row>
    <row r="100" spans="1:17">
      <c r="A100" s="47" t="s">
        <v>87</v>
      </c>
      <c r="B100" s="50">
        <f>SUM(B15,B22)</f>
        <v>3846</v>
      </c>
      <c r="C100" s="49"/>
      <c r="D100" s="49"/>
      <c r="E100" s="49"/>
      <c r="F100" s="48">
        <f>SUM(F15,F22)</f>
        <v>14701</v>
      </c>
      <c r="G100" s="49"/>
      <c r="H100" s="48">
        <f>SUM(H15,H22)</f>
        <v>18097</v>
      </c>
      <c r="M100" s="45"/>
      <c r="N100" s="6" t="s">
        <v>30</v>
      </c>
      <c r="O100" s="5"/>
      <c r="P100" s="5"/>
      <c r="Q100" s="7"/>
    </row>
    <row r="101" spans="1:17">
      <c r="A101" s="47" t="s">
        <v>26</v>
      </c>
      <c r="B101" s="50">
        <f>SUM(B54,B61)</f>
        <v>3186</v>
      </c>
      <c r="C101" s="49"/>
      <c r="D101" s="49"/>
      <c r="E101" s="49"/>
      <c r="F101" s="48">
        <f>SUM(F54,F61)</f>
        <v>14517</v>
      </c>
      <c r="G101" s="49"/>
      <c r="H101" s="48">
        <f>SUM(H54,H61)</f>
        <v>13650</v>
      </c>
      <c r="N101" s="6" t="s">
        <v>26</v>
      </c>
      <c r="O101" s="5"/>
      <c r="P101" s="5"/>
      <c r="Q101" s="7"/>
    </row>
    <row r="102" spans="1:17" ht="14.25">
      <c r="A102" s="41" t="s">
        <v>76</v>
      </c>
      <c r="B102" s="43">
        <f>SUM(B29,B36,B68,B75)</f>
        <v>42191</v>
      </c>
      <c r="C102" s="43"/>
      <c r="D102" s="43">
        <f>SUM(D29,D36,D68,D75)</f>
        <v>0</v>
      </c>
      <c r="E102" s="43"/>
      <c r="F102" s="43">
        <f>SUM(F29,F36,F68,F75)</f>
        <v>309957</v>
      </c>
      <c r="G102" s="43"/>
      <c r="H102" s="43">
        <f>SUM(H29,H36,H68,H75)</f>
        <v>173221</v>
      </c>
      <c r="I102" s="43"/>
      <c r="J102">
        <v>575273</v>
      </c>
      <c r="N102" s="18" t="s">
        <v>19</v>
      </c>
      <c r="O102" s="15">
        <f>SUM(O103,O104)</f>
        <v>68976</v>
      </c>
      <c r="P102" s="15">
        <f>SUM(P103,P104)</f>
        <v>49223</v>
      </c>
      <c r="Q102" s="20">
        <f>P102/O102</f>
        <v>0.71362502899559266</v>
      </c>
    </row>
    <row r="103" spans="1:17">
      <c r="A103" s="47" t="s">
        <v>87</v>
      </c>
      <c r="B103" s="50">
        <f>SUM(B29,B36)</f>
        <v>21318</v>
      </c>
      <c r="C103" s="49"/>
      <c r="D103" s="49"/>
      <c r="E103" s="49"/>
      <c r="F103" s="48">
        <f>SUM(F29,F36)</f>
        <v>169155</v>
      </c>
      <c r="G103" s="49"/>
      <c r="H103" s="48">
        <f>SUM(H29,H36)</f>
        <v>98063</v>
      </c>
      <c r="N103" s="6" t="s">
        <v>30</v>
      </c>
      <c r="O103" s="13">
        <f>SUM(B11,B18,B25,B32)</f>
        <v>33503</v>
      </c>
      <c r="P103" s="19">
        <f>SUM(B15,B22,B29,B36)</f>
        <v>25164</v>
      </c>
      <c r="Q103" s="20">
        <f>P103/O103</f>
        <v>0.75109691669402745</v>
      </c>
    </row>
    <row r="104" spans="1:17">
      <c r="A104" s="47" t="s">
        <v>26</v>
      </c>
      <c r="B104" s="50">
        <f>SUM(B68,B75)</f>
        <v>20873</v>
      </c>
      <c r="C104" s="49"/>
      <c r="D104" s="49"/>
      <c r="E104" s="49"/>
      <c r="F104" s="48">
        <f>SUM(F68,F75)</f>
        <v>140802</v>
      </c>
      <c r="G104" s="49"/>
      <c r="H104" s="48">
        <f>SUM(H68,H75)</f>
        <v>75158</v>
      </c>
      <c r="N104" s="6" t="s">
        <v>26</v>
      </c>
      <c r="O104" s="13">
        <f>SUM(B50,B57,B64,B71)</f>
        <v>35473</v>
      </c>
      <c r="P104" s="13">
        <f>SUM(B54,B61,B68,B75)</f>
        <v>24059</v>
      </c>
      <c r="Q104" s="20">
        <f>P104/O104</f>
        <v>0.67823414991683817</v>
      </c>
    </row>
    <row r="105" spans="1:17" ht="25.5">
      <c r="A105" s="41" t="s">
        <v>85</v>
      </c>
      <c r="B105" s="43">
        <f>SUM(B99,B102)</f>
        <v>49223</v>
      </c>
      <c r="C105" s="43"/>
      <c r="D105" s="43"/>
      <c r="E105" s="43"/>
      <c r="F105" s="43">
        <f>SUM(F99,F102)</f>
        <v>339175</v>
      </c>
      <c r="G105" s="43"/>
      <c r="H105" s="43">
        <f>SUM(H99,H102)</f>
        <v>204968</v>
      </c>
      <c r="I105" s="43"/>
      <c r="J105" s="78">
        <f>SUM(J99,J102)</f>
        <v>649518</v>
      </c>
      <c r="N105" s="6" t="s">
        <v>23</v>
      </c>
      <c r="O105" s="11">
        <f>SUM(O107,O106)</f>
        <v>273115</v>
      </c>
      <c r="P105" s="13">
        <f>SUM(P106,P107)</f>
        <v>204968</v>
      </c>
      <c r="Q105" s="20">
        <f t="shared" ref="Q105:Q110" si="9">P105/O105</f>
        <v>0.75048239752485213</v>
      </c>
    </row>
    <row r="106" spans="1:17">
      <c r="A106" s="47" t="s">
        <v>87</v>
      </c>
      <c r="B106" s="50">
        <f>SUM(B100,B103)</f>
        <v>25164</v>
      </c>
      <c r="C106" s="49"/>
      <c r="D106" s="49"/>
      <c r="E106" s="49"/>
      <c r="F106" s="48">
        <f>SUM(F100,F103)</f>
        <v>183856</v>
      </c>
      <c r="G106" s="49"/>
      <c r="H106" s="48">
        <f>SUM(H100,H103)</f>
        <v>116160</v>
      </c>
      <c r="M106" s="102" t="s">
        <v>79</v>
      </c>
      <c r="N106" s="18" t="s">
        <v>30</v>
      </c>
      <c r="O106" s="19">
        <f>SUM(H11,H18,H25,H32)</f>
        <v>141473</v>
      </c>
      <c r="P106" s="19">
        <f>SUM(H15,H22,H29,H36)</f>
        <v>116160</v>
      </c>
      <c r="Q106" s="20">
        <f t="shared" si="9"/>
        <v>0.82107539954620312</v>
      </c>
    </row>
    <row r="107" spans="1:17">
      <c r="A107" s="47" t="s">
        <v>26</v>
      </c>
      <c r="B107" s="50">
        <f>SUM(B101,B104)</f>
        <v>24059</v>
      </c>
      <c r="C107" s="49"/>
      <c r="D107" s="49"/>
      <c r="E107" s="49"/>
      <c r="F107" s="48">
        <f>SUM(F101,F104)</f>
        <v>155319</v>
      </c>
      <c r="G107" s="49"/>
      <c r="H107" s="48">
        <f>SUM(H101,H104)</f>
        <v>88808</v>
      </c>
      <c r="M107" s="102"/>
      <c r="N107" s="6" t="s">
        <v>26</v>
      </c>
      <c r="O107" s="13">
        <f>SUM(H50,H57,H64,H71)</f>
        <v>131642</v>
      </c>
      <c r="P107" s="13">
        <f>SUM(H54,H61,H68,H75)</f>
        <v>88808</v>
      </c>
      <c r="Q107" s="20">
        <f t="shared" si="9"/>
        <v>0.67461752328284286</v>
      </c>
    </row>
    <row r="108" spans="1:17" ht="12.75" customHeight="1">
      <c r="A108" s="42" t="s">
        <v>77</v>
      </c>
      <c r="B108" s="8">
        <f t="shared" ref="B108:B116" si="10">B99/B90</f>
        <v>0.52216529293829361</v>
      </c>
      <c r="C108" s="8"/>
      <c r="D108" s="8" t="e">
        <f>D99/D90</f>
        <v>#DIV/0!</v>
      </c>
      <c r="E108" s="8"/>
      <c r="F108" s="8">
        <f t="shared" ref="F108:F116" si="11">F99/F90</f>
        <v>0.54224894679212365</v>
      </c>
      <c r="G108" s="8"/>
      <c r="H108" s="8">
        <f t="shared" ref="H108:J116" si="12">H99/H90</f>
        <v>0.5462601304265533</v>
      </c>
      <c r="I108" s="8"/>
      <c r="J108" s="8">
        <f t="shared" si="12"/>
        <v>0.53088644342907809</v>
      </c>
      <c r="M108" s="102"/>
      <c r="N108" s="6" t="s">
        <v>21</v>
      </c>
      <c r="O108" s="13">
        <f>SUM(O109,O110)</f>
        <v>428895</v>
      </c>
      <c r="P108" s="13">
        <f>SUM(P109,P110)</f>
        <v>339175</v>
      </c>
      <c r="Q108" s="20">
        <f t="shared" si="9"/>
        <v>0.79081127082386127</v>
      </c>
    </row>
    <row r="109" spans="1:17" ht="12.75" customHeight="1">
      <c r="A109" s="47" t="s">
        <v>87</v>
      </c>
      <c r="B109" s="51">
        <f t="shared" si="10"/>
        <v>0.57817197835237522</v>
      </c>
      <c r="C109" s="49"/>
      <c r="D109" s="49"/>
      <c r="E109" s="49"/>
      <c r="F109" s="51">
        <f t="shared" si="11"/>
        <v>0.53528255170404893</v>
      </c>
      <c r="G109" s="49"/>
      <c r="H109" s="51">
        <f t="shared" si="12"/>
        <v>0.59297486811494482</v>
      </c>
      <c r="M109" s="102"/>
      <c r="N109" s="18" t="s">
        <v>30</v>
      </c>
      <c r="O109" s="19">
        <f>SUM(F11,F18,F25,F32)</f>
        <v>219045</v>
      </c>
      <c r="P109" s="19">
        <f>SUM(F15,F22,F29,F36)</f>
        <v>183856</v>
      </c>
      <c r="Q109" s="20">
        <f t="shared" si="9"/>
        <v>0.83935264443379209</v>
      </c>
    </row>
    <row r="110" spans="1:17" ht="12.75" customHeight="1">
      <c r="A110" s="47" t="s">
        <v>26</v>
      </c>
      <c r="B110" s="51">
        <f t="shared" si="10"/>
        <v>0.46749816581071169</v>
      </c>
      <c r="C110" s="49"/>
      <c r="D110" s="49"/>
      <c r="E110" s="49"/>
      <c r="F110" s="51">
        <f t="shared" si="11"/>
        <v>0.54949089670313034</v>
      </c>
      <c r="G110" s="49"/>
      <c r="H110" s="51">
        <f t="shared" si="12"/>
        <v>0.49460105804768462</v>
      </c>
      <c r="M110" s="102"/>
      <c r="N110" s="6" t="s">
        <v>24</v>
      </c>
      <c r="O110" s="13">
        <f>SUM(F50,F57,F64,F71)</f>
        <v>209850</v>
      </c>
      <c r="P110" s="13">
        <f>SUM(F54,F61,F68,F75)</f>
        <v>155319</v>
      </c>
      <c r="Q110" s="20">
        <f t="shared" si="9"/>
        <v>0.74014295925661189</v>
      </c>
    </row>
    <row r="111" spans="1:17" ht="14.25" customHeight="1">
      <c r="A111" s="42" t="s">
        <v>78</v>
      </c>
      <c r="B111" s="8">
        <f t="shared" si="10"/>
        <v>0.76007494280206811</v>
      </c>
      <c r="C111" s="8"/>
      <c r="D111" s="8" t="e">
        <f>D102/D93</f>
        <v>#DIV/0!</v>
      </c>
      <c r="E111" s="8"/>
      <c r="F111" s="8">
        <f t="shared" si="11"/>
        <v>0.82652555118236215</v>
      </c>
      <c r="G111" s="8"/>
      <c r="H111" s="8">
        <f t="shared" si="12"/>
        <v>0.80568656452618159</v>
      </c>
      <c r="I111" s="8"/>
      <c r="J111" s="8">
        <f t="shared" si="12"/>
        <v>0.81272074322300647</v>
      </c>
      <c r="M111" s="102"/>
    </row>
    <row r="112" spans="1:17" ht="14.25" customHeight="1">
      <c r="A112" s="47" t="s">
        <v>87</v>
      </c>
      <c r="B112" s="51">
        <f t="shared" si="10"/>
        <v>0.79393691110200737</v>
      </c>
      <c r="C112" s="49"/>
      <c r="D112" s="49"/>
      <c r="E112" s="49"/>
      <c r="F112" s="51">
        <f t="shared" si="11"/>
        <v>0.88294246297910539</v>
      </c>
      <c r="G112" s="49"/>
      <c r="H112" s="51">
        <f t="shared" si="12"/>
        <v>0.88381671683760843</v>
      </c>
      <c r="N112" s="5"/>
      <c r="O112" s="5" t="s">
        <v>19</v>
      </c>
      <c r="P112" s="5" t="s">
        <v>32</v>
      </c>
      <c r="Q112" s="7" t="s">
        <v>33</v>
      </c>
    </row>
    <row r="113" spans="1:17" ht="14.25" customHeight="1">
      <c r="A113" s="47" t="s">
        <v>26</v>
      </c>
      <c r="B113" s="51">
        <f t="shared" si="10"/>
        <v>0.72834810524111937</v>
      </c>
      <c r="C113" s="49"/>
      <c r="D113" s="49"/>
      <c r="E113" s="49"/>
      <c r="F113" s="51">
        <f t="shared" si="11"/>
        <v>0.76760198657805934</v>
      </c>
      <c r="G113" s="49"/>
      <c r="H113" s="51">
        <f t="shared" si="12"/>
        <v>0.72236745992080276</v>
      </c>
      <c r="N113" s="18" t="s">
        <v>25</v>
      </c>
      <c r="O113" s="20">
        <f>Q102</f>
        <v>0.71362502899559266</v>
      </c>
      <c r="P113" s="20">
        <f>Q105</f>
        <v>0.75048239752485213</v>
      </c>
      <c r="Q113" s="20">
        <f>Q108</f>
        <v>0.79081127082386127</v>
      </c>
    </row>
    <row r="114" spans="1:17" ht="15" customHeight="1">
      <c r="A114" s="42" t="s">
        <v>86</v>
      </c>
      <c r="B114" s="8">
        <f t="shared" si="10"/>
        <v>0.71362502899559266</v>
      </c>
      <c r="F114" s="8">
        <f t="shared" si="11"/>
        <v>0.79081127082386127</v>
      </c>
      <c r="H114" s="8">
        <f t="shared" si="12"/>
        <v>0.75048239752485213</v>
      </c>
      <c r="J114" s="80">
        <f t="shared" si="12"/>
        <v>0.76622385385171654</v>
      </c>
      <c r="N114" s="6" t="s">
        <v>30</v>
      </c>
      <c r="O114" s="7">
        <f>Q103</f>
        <v>0.75109691669402745</v>
      </c>
      <c r="P114" s="7">
        <f>Q106</f>
        <v>0.82107539954620312</v>
      </c>
      <c r="Q114" s="20">
        <f t="shared" ref="Q114:Q115" si="13">Q109</f>
        <v>0.83935264443379209</v>
      </c>
    </row>
    <row r="115" spans="1:17">
      <c r="A115" s="47" t="s">
        <v>87</v>
      </c>
      <c r="B115" s="51">
        <f t="shared" si="10"/>
        <v>0.75109691669402745</v>
      </c>
      <c r="C115" s="49"/>
      <c r="D115" s="49"/>
      <c r="E115" s="49"/>
      <c r="F115" s="51">
        <f t="shared" si="11"/>
        <v>0.83935264443379209</v>
      </c>
      <c r="G115" s="49"/>
      <c r="H115" s="51">
        <f t="shared" si="12"/>
        <v>0.82107539954620312</v>
      </c>
      <c r="N115" s="6" t="s">
        <v>26</v>
      </c>
      <c r="O115" s="7">
        <f>Q104</f>
        <v>0.67823414991683817</v>
      </c>
      <c r="P115" s="7">
        <f>Q107</f>
        <v>0.67461752328284286</v>
      </c>
      <c r="Q115" s="20">
        <f t="shared" si="13"/>
        <v>0.74014295925661189</v>
      </c>
    </row>
    <row r="116" spans="1:17">
      <c r="A116" s="47" t="s">
        <v>26</v>
      </c>
      <c r="B116" s="51">
        <f t="shared" si="10"/>
        <v>0.67823414991683817</v>
      </c>
      <c r="C116" s="49"/>
      <c r="D116" s="49"/>
      <c r="E116" s="49"/>
      <c r="F116" s="51">
        <f t="shared" si="11"/>
        <v>0.74014295925661189</v>
      </c>
      <c r="G116" s="49"/>
      <c r="H116" s="51">
        <f t="shared" si="12"/>
        <v>0.67461752328284286</v>
      </c>
      <c r="N116" s="17"/>
      <c r="O116" s="17"/>
      <c r="P116" s="17"/>
      <c r="Q116" s="17"/>
    </row>
  </sheetData>
  <mergeCells count="20">
    <mergeCell ref="M93:M96"/>
    <mergeCell ref="M106:M111"/>
    <mergeCell ref="N34:S34"/>
    <mergeCell ref="U34:V34"/>
    <mergeCell ref="N57:S57"/>
    <mergeCell ref="N58:S58"/>
    <mergeCell ref="M85:M88"/>
    <mergeCell ref="M89:M92"/>
    <mergeCell ref="N33:S33"/>
    <mergeCell ref="A1:B1"/>
    <mergeCell ref="F1:M3"/>
    <mergeCell ref="A2:B2"/>
    <mergeCell ref="B3:B4"/>
    <mergeCell ref="B5:B6"/>
    <mergeCell ref="N6:Q6"/>
    <mergeCell ref="B7:C7"/>
    <mergeCell ref="D7:E7"/>
    <mergeCell ref="F7:G7"/>
    <mergeCell ref="H7:I7"/>
    <mergeCell ref="N27:Q27"/>
  </mergeCells>
  <conditionalFormatting sqref="Q29">
    <cfRule type="cellIs" dxfId="1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C931-1116-4FD5-AF8C-DE7CB9BEC16B}">
  <dimension ref="A1:Q129"/>
  <sheetViews>
    <sheetView topLeftCell="A76" zoomScale="80" zoomScaleNormal="80" workbookViewId="0">
      <selection activeCell="I96" sqref="I96"/>
    </sheetView>
  </sheetViews>
  <sheetFormatPr defaultRowHeight="12.75"/>
  <cols>
    <col min="1" max="1" width="42.140625" customWidth="1"/>
    <col min="2" max="2" width="11.28515625" bestFit="1" customWidth="1"/>
    <col min="6" max="6" width="12.28515625" bestFit="1" customWidth="1"/>
    <col min="8" max="8" width="12.28515625" bestFit="1" customWidth="1"/>
    <col min="12" max="12" width="15.140625" customWidth="1"/>
    <col min="13" max="13" width="16.7109375" customWidth="1"/>
    <col min="14" max="14" width="13.28515625" customWidth="1"/>
    <col min="15" max="15" width="13.140625" customWidth="1"/>
    <col min="16" max="16" width="12.28515625" customWidth="1"/>
  </cols>
  <sheetData>
    <row r="1" spans="1:15">
      <c r="A1" s="103" t="s">
        <v>0</v>
      </c>
      <c r="B1" s="103"/>
      <c r="C1" s="1"/>
      <c r="D1" s="1"/>
    </row>
    <row r="2" spans="1:15">
      <c r="A2" s="103" t="s">
        <v>96</v>
      </c>
      <c r="B2" s="103"/>
      <c r="C2" s="1"/>
      <c r="D2" s="1"/>
    </row>
    <row r="3" spans="1:15">
      <c r="A3" s="1" t="s">
        <v>1</v>
      </c>
      <c r="B3" s="103"/>
      <c r="C3" s="1"/>
      <c r="D3" s="1"/>
    </row>
    <row r="4" spans="1:15">
      <c r="A4" s="1"/>
      <c r="B4" s="103"/>
      <c r="C4" s="1"/>
      <c r="D4" s="1"/>
    </row>
    <row r="5" spans="1:15">
      <c r="A5" s="1" t="s">
        <v>1</v>
      </c>
      <c r="B5" s="103"/>
      <c r="C5" s="1"/>
      <c r="D5" s="1"/>
    </row>
    <row r="6" spans="1:15">
      <c r="A6" s="1"/>
      <c r="B6" s="103"/>
      <c r="C6" s="1"/>
      <c r="D6" s="1"/>
      <c r="L6" s="104" t="s">
        <v>79</v>
      </c>
      <c r="M6" s="104"/>
      <c r="N6" s="104"/>
      <c r="O6" s="104"/>
    </row>
    <row r="7" spans="1:15">
      <c r="A7" s="2" t="s">
        <v>1</v>
      </c>
      <c r="B7" s="113" t="s">
        <v>19</v>
      </c>
      <c r="C7" s="113"/>
      <c r="D7" s="113" t="s">
        <v>20</v>
      </c>
      <c r="E7" s="113"/>
      <c r="F7" s="113" t="s">
        <v>21</v>
      </c>
      <c r="G7" s="113"/>
      <c r="H7" s="113" t="s">
        <v>23</v>
      </c>
      <c r="I7" s="113"/>
      <c r="L7" s="5"/>
      <c r="M7" s="5" t="s">
        <v>27</v>
      </c>
      <c r="N7" s="5" t="s">
        <v>28</v>
      </c>
      <c r="O7" s="5" t="s">
        <v>29</v>
      </c>
    </row>
    <row r="8" spans="1:15" ht="25.5">
      <c r="A8" s="4"/>
      <c r="B8" s="3" t="s">
        <v>2</v>
      </c>
      <c r="C8" s="3" t="s">
        <v>3</v>
      </c>
      <c r="D8" s="3" t="s">
        <v>2</v>
      </c>
      <c r="E8" s="3" t="s">
        <v>3</v>
      </c>
      <c r="F8" s="3" t="s">
        <v>2</v>
      </c>
      <c r="G8" s="3" t="s">
        <v>3</v>
      </c>
      <c r="H8" s="3" t="s">
        <v>2</v>
      </c>
      <c r="I8" s="3" t="s">
        <v>3</v>
      </c>
      <c r="L8" s="6" t="s">
        <v>20</v>
      </c>
      <c r="M8" s="5"/>
      <c r="N8" s="5"/>
      <c r="O8" s="7"/>
    </row>
    <row r="9" spans="1:15">
      <c r="A9" s="3" t="s">
        <v>4</v>
      </c>
      <c r="B9" s="11">
        <v>79459</v>
      </c>
      <c r="C9" s="12">
        <v>2062</v>
      </c>
      <c r="D9" s="3"/>
      <c r="E9" s="3"/>
      <c r="F9" s="11">
        <v>494584</v>
      </c>
      <c r="G9" s="12">
        <v>1075</v>
      </c>
      <c r="H9" s="11">
        <v>283524</v>
      </c>
      <c r="I9" s="12">
        <v>1324</v>
      </c>
      <c r="L9" s="6" t="s">
        <v>30</v>
      </c>
      <c r="M9" s="5"/>
      <c r="N9" s="5"/>
      <c r="O9" s="7"/>
    </row>
    <row r="10" spans="1:15">
      <c r="A10" s="3" t="s">
        <v>5</v>
      </c>
      <c r="B10" s="11">
        <v>38679</v>
      </c>
      <c r="C10" s="12">
        <v>1202</v>
      </c>
      <c r="D10" s="3"/>
      <c r="E10" s="3"/>
      <c r="F10" s="11">
        <v>247386</v>
      </c>
      <c r="G10" s="3">
        <v>980</v>
      </c>
      <c r="H10" s="11">
        <v>144836</v>
      </c>
      <c r="I10" s="12">
        <v>1078</v>
      </c>
      <c r="L10" s="6" t="s">
        <v>26</v>
      </c>
      <c r="M10" s="5"/>
      <c r="N10" s="5"/>
      <c r="O10" s="7"/>
    </row>
    <row r="11" spans="1:15" s="17" customFormat="1">
      <c r="A11" s="14" t="s">
        <v>6</v>
      </c>
      <c r="B11" s="15">
        <v>2872</v>
      </c>
      <c r="C11" s="14">
        <v>667</v>
      </c>
      <c r="D11" s="14"/>
      <c r="E11" s="14"/>
      <c r="F11" s="15">
        <v>10261</v>
      </c>
      <c r="G11" s="14">
        <v>668</v>
      </c>
      <c r="H11" s="15">
        <v>12397</v>
      </c>
      <c r="I11" s="16">
        <v>1078</v>
      </c>
      <c r="L11" s="18" t="s">
        <v>19</v>
      </c>
      <c r="M11" s="15">
        <f>SUM(M12,M13)</f>
        <v>71336</v>
      </c>
      <c r="N11" s="19">
        <f>SUM(N12,N13)</f>
        <v>49685</v>
      </c>
      <c r="O11" s="70">
        <f>N11/M11</f>
        <v>0.69649265448020636</v>
      </c>
    </row>
    <row r="12" spans="1:15">
      <c r="A12" s="3" t="s">
        <v>7</v>
      </c>
      <c r="B12" s="10">
        <v>666</v>
      </c>
      <c r="C12" s="3">
        <v>312</v>
      </c>
      <c r="D12" s="3"/>
      <c r="E12" s="3"/>
      <c r="F12" s="11">
        <v>3112</v>
      </c>
      <c r="G12" s="3">
        <v>847</v>
      </c>
      <c r="H12" s="11">
        <v>4870</v>
      </c>
      <c r="I12" s="3">
        <v>852</v>
      </c>
      <c r="L12" s="6" t="s">
        <v>30</v>
      </c>
      <c r="M12" s="13">
        <f>SUM(B11,B18,B25,B32)</f>
        <v>35578</v>
      </c>
      <c r="N12" s="13">
        <f>SUM(B15,B22,B29,B36)</f>
        <v>26091</v>
      </c>
      <c r="O12" s="70">
        <f t="shared" ref="O12:O19" si="0">N12/M12</f>
        <v>0.73334645005340382</v>
      </c>
    </row>
    <row r="13" spans="1:15">
      <c r="A13" s="3" t="s">
        <v>8</v>
      </c>
      <c r="B13" s="10">
        <v>0</v>
      </c>
      <c r="C13" s="3">
        <v>214</v>
      </c>
      <c r="D13" s="3"/>
      <c r="E13" s="3"/>
      <c r="F13" s="10">
        <v>0</v>
      </c>
      <c r="G13" s="3">
        <v>214</v>
      </c>
      <c r="H13" s="10">
        <v>0</v>
      </c>
      <c r="I13" s="3">
        <v>214</v>
      </c>
      <c r="L13" s="6" t="s">
        <v>26</v>
      </c>
      <c r="M13" s="13">
        <f>SUM(B50,B57,B64,B71)</f>
        <v>35758</v>
      </c>
      <c r="N13" s="13">
        <f>SUM(B54,B61,B68,B75)</f>
        <v>23594</v>
      </c>
      <c r="O13" s="70">
        <f t="shared" si="0"/>
        <v>0.65982437496504276</v>
      </c>
    </row>
    <row r="14" spans="1:15" ht="25.5">
      <c r="A14" s="3" t="s">
        <v>9</v>
      </c>
      <c r="B14" s="10">
        <v>666</v>
      </c>
      <c r="C14" s="3">
        <v>312</v>
      </c>
      <c r="D14" s="3"/>
      <c r="E14" s="3"/>
      <c r="F14" s="11">
        <v>3112</v>
      </c>
      <c r="G14" s="3">
        <v>847</v>
      </c>
      <c r="H14" s="11">
        <v>4870</v>
      </c>
      <c r="I14" s="3">
        <v>852</v>
      </c>
      <c r="L14" s="6" t="s">
        <v>23</v>
      </c>
      <c r="M14" s="11">
        <f>SUM(M16,M15)</f>
        <v>265952</v>
      </c>
      <c r="N14" s="13">
        <f>SUM(N15,N16)</f>
        <v>192579</v>
      </c>
      <c r="O14" s="70">
        <f t="shared" si="0"/>
        <v>0.72411186981109377</v>
      </c>
    </row>
    <row r="15" spans="1:15" s="17" customFormat="1">
      <c r="A15" s="14" t="s">
        <v>10</v>
      </c>
      <c r="B15" s="28">
        <v>235</v>
      </c>
      <c r="C15" s="14">
        <v>239</v>
      </c>
      <c r="D15" s="14"/>
      <c r="E15" s="14"/>
      <c r="F15" s="15">
        <v>2579</v>
      </c>
      <c r="G15" s="14">
        <v>857</v>
      </c>
      <c r="H15" s="15">
        <v>3949</v>
      </c>
      <c r="I15" s="14">
        <v>885</v>
      </c>
      <c r="L15" s="18" t="s">
        <v>30</v>
      </c>
      <c r="M15" s="19">
        <f>SUM(H11,H18,H25,H32)</f>
        <v>137322</v>
      </c>
      <c r="N15" s="19">
        <f>SUM(H15,H22,H29,H36)</f>
        <v>113452</v>
      </c>
      <c r="O15" s="70">
        <f t="shared" si="0"/>
        <v>0.82617497560478292</v>
      </c>
    </row>
    <row r="16" spans="1:15">
      <c r="A16" s="3" t="s">
        <v>11</v>
      </c>
      <c r="B16" s="10">
        <v>431</v>
      </c>
      <c r="C16" s="3">
        <v>275</v>
      </c>
      <c r="D16" s="3"/>
      <c r="E16" s="3"/>
      <c r="F16" s="10">
        <v>533</v>
      </c>
      <c r="G16" s="3">
        <v>567</v>
      </c>
      <c r="H16" s="10">
        <v>921</v>
      </c>
      <c r="I16" s="3">
        <v>513</v>
      </c>
      <c r="L16" s="6" t="s">
        <v>26</v>
      </c>
      <c r="M16" s="13">
        <f>SUM(H50,H57,H64,H71)</f>
        <v>128630</v>
      </c>
      <c r="N16" s="13">
        <f>SUM(H54,H61,H68,H75)</f>
        <v>79127</v>
      </c>
      <c r="O16" s="70">
        <f t="shared" si="0"/>
        <v>0.61515198631734436</v>
      </c>
    </row>
    <row r="17" spans="1:16">
      <c r="A17" s="3" t="s">
        <v>12</v>
      </c>
      <c r="B17" s="11">
        <v>2206</v>
      </c>
      <c r="C17" s="3">
        <v>640</v>
      </c>
      <c r="D17" s="3"/>
      <c r="E17" s="3"/>
      <c r="F17" s="11">
        <v>7149</v>
      </c>
      <c r="G17" s="3">
        <v>976</v>
      </c>
      <c r="H17" s="11">
        <v>7527</v>
      </c>
      <c r="I17" s="12">
        <v>1085</v>
      </c>
      <c r="L17" s="6" t="s">
        <v>21</v>
      </c>
      <c r="M17" s="13">
        <f>SUM(M18,M19)</f>
        <v>423500</v>
      </c>
      <c r="N17" s="13">
        <f>SUM(N18,N19)</f>
        <v>328374</v>
      </c>
      <c r="O17" s="70">
        <f t="shared" si="0"/>
        <v>0.77538134592680052</v>
      </c>
    </row>
    <row r="18" spans="1:16" s="17" customFormat="1">
      <c r="A18" s="14" t="s">
        <v>13</v>
      </c>
      <c r="B18" s="15">
        <v>4398</v>
      </c>
      <c r="C18" s="14">
        <v>267</v>
      </c>
      <c r="D18" s="14"/>
      <c r="E18" s="14"/>
      <c r="F18" s="15">
        <v>16568</v>
      </c>
      <c r="G18" s="14">
        <v>215</v>
      </c>
      <c r="H18" s="15">
        <v>16882</v>
      </c>
      <c r="I18" s="14" t="s">
        <v>22</v>
      </c>
      <c r="L18" s="18" t="s">
        <v>30</v>
      </c>
      <c r="M18" s="19">
        <f>SUM(F11,F18,F25,F32)</f>
        <v>215127</v>
      </c>
      <c r="N18" s="19">
        <f>SUM(F15,F22,F29,F36)</f>
        <v>174618</v>
      </c>
      <c r="O18" s="70">
        <f t="shared" si="0"/>
        <v>0.81169727649249046</v>
      </c>
    </row>
    <row r="19" spans="1:16">
      <c r="A19" s="3" t="s">
        <v>7</v>
      </c>
      <c r="B19" s="11">
        <v>3173</v>
      </c>
      <c r="C19" s="3">
        <v>602</v>
      </c>
      <c r="D19" s="3"/>
      <c r="E19" s="3"/>
      <c r="F19" s="11">
        <v>10264</v>
      </c>
      <c r="G19" s="12">
        <v>1435</v>
      </c>
      <c r="H19" s="11">
        <v>13892</v>
      </c>
      <c r="I19" s="3">
        <v>828</v>
      </c>
      <c r="L19" s="6" t="s">
        <v>24</v>
      </c>
      <c r="M19" s="13">
        <f>SUM(F50,F57,F64,F71)</f>
        <v>208373</v>
      </c>
      <c r="N19" s="13">
        <f>SUM(F54,F61,F68,F75)</f>
        <v>153756</v>
      </c>
      <c r="O19" s="70">
        <f t="shared" si="0"/>
        <v>0.73788830606652489</v>
      </c>
    </row>
    <row r="20" spans="1:16">
      <c r="A20" s="3" t="s">
        <v>8</v>
      </c>
      <c r="B20" s="10">
        <v>0</v>
      </c>
      <c r="C20" s="3">
        <v>214</v>
      </c>
      <c r="D20" s="3"/>
      <c r="E20" s="3"/>
      <c r="F20" s="10">
        <v>0</v>
      </c>
      <c r="G20" s="3">
        <v>214</v>
      </c>
      <c r="H20" s="10">
        <v>0</v>
      </c>
      <c r="I20" s="3">
        <v>214</v>
      </c>
    </row>
    <row r="21" spans="1:16">
      <c r="A21" s="3" t="s">
        <v>9</v>
      </c>
      <c r="B21" s="11">
        <v>3173</v>
      </c>
      <c r="C21" s="3">
        <v>602</v>
      </c>
      <c r="D21" s="3"/>
      <c r="E21" s="3"/>
      <c r="F21" s="11">
        <v>10264</v>
      </c>
      <c r="G21" s="12">
        <v>1435</v>
      </c>
      <c r="H21" s="11">
        <v>13892</v>
      </c>
      <c r="I21" s="3">
        <v>828</v>
      </c>
      <c r="L21" s="5"/>
      <c r="M21" s="7" t="s">
        <v>31</v>
      </c>
      <c r="N21" s="5" t="s">
        <v>19</v>
      </c>
      <c r="O21" s="5" t="s">
        <v>32</v>
      </c>
      <c r="P21" s="5" t="s">
        <v>33</v>
      </c>
    </row>
    <row r="22" spans="1:16" s="17" customFormat="1">
      <c r="A22" s="14" t="s">
        <v>10</v>
      </c>
      <c r="B22" s="15">
        <v>2710</v>
      </c>
      <c r="C22" s="14">
        <v>795</v>
      </c>
      <c r="D22" s="14"/>
      <c r="E22" s="14"/>
      <c r="F22" s="15">
        <v>9700</v>
      </c>
      <c r="G22" s="16">
        <v>1363</v>
      </c>
      <c r="H22" s="15">
        <v>13380</v>
      </c>
      <c r="I22" s="14">
        <v>926</v>
      </c>
      <c r="L22" s="18" t="s">
        <v>25</v>
      </c>
      <c r="M22" s="70"/>
      <c r="N22" s="70">
        <v>0.69649265448020636</v>
      </c>
      <c r="O22" s="70">
        <v>0.72411186981109377</v>
      </c>
      <c r="P22" s="70">
        <v>0.77538134592680052</v>
      </c>
    </row>
    <row r="23" spans="1:16">
      <c r="A23" s="3" t="s">
        <v>11</v>
      </c>
      <c r="B23" s="10">
        <v>463</v>
      </c>
      <c r="C23" s="3">
        <v>665</v>
      </c>
      <c r="D23" s="3"/>
      <c r="E23" s="3"/>
      <c r="F23" s="10">
        <v>564</v>
      </c>
      <c r="G23" s="3">
        <v>262</v>
      </c>
      <c r="H23" s="10">
        <v>512</v>
      </c>
      <c r="I23" s="3">
        <v>372</v>
      </c>
      <c r="L23" s="6" t="s">
        <v>30</v>
      </c>
      <c r="M23" s="7"/>
      <c r="N23" s="7">
        <v>0.73334645005340382</v>
      </c>
      <c r="O23" s="7">
        <v>0.82617497560478292</v>
      </c>
      <c r="P23" s="7">
        <v>0.81169727649249046</v>
      </c>
    </row>
    <row r="24" spans="1:16">
      <c r="A24" s="3" t="s">
        <v>12</v>
      </c>
      <c r="B24" s="11">
        <v>1225</v>
      </c>
      <c r="C24" s="3">
        <v>567</v>
      </c>
      <c r="D24" s="3"/>
      <c r="E24" s="3"/>
      <c r="F24" s="11">
        <v>6304</v>
      </c>
      <c r="G24" s="12">
        <v>1409</v>
      </c>
      <c r="H24" s="11">
        <v>2990</v>
      </c>
      <c r="I24" s="3">
        <v>829</v>
      </c>
      <c r="L24" s="6" t="s">
        <v>26</v>
      </c>
      <c r="M24" s="7"/>
      <c r="N24" s="7">
        <v>0.65982437496504276</v>
      </c>
      <c r="O24" s="7">
        <v>0.61515198631734436</v>
      </c>
      <c r="P24" s="7">
        <v>0.73788830606652489</v>
      </c>
    </row>
    <row r="25" spans="1:16" s="17" customFormat="1">
      <c r="A25" s="14" t="s">
        <v>14</v>
      </c>
      <c r="B25" s="15">
        <v>22872</v>
      </c>
      <c r="C25" s="14">
        <v>977</v>
      </c>
      <c r="D25" s="14"/>
      <c r="E25" s="14"/>
      <c r="F25" s="15">
        <v>150414</v>
      </c>
      <c r="G25" s="14">
        <v>386</v>
      </c>
      <c r="H25" s="15">
        <v>95134</v>
      </c>
      <c r="I25" s="14" t="s">
        <v>22</v>
      </c>
    </row>
    <row r="26" spans="1:16">
      <c r="A26" s="3" t="s">
        <v>7</v>
      </c>
      <c r="B26" s="11">
        <v>20652</v>
      </c>
      <c r="C26" s="12">
        <v>1304</v>
      </c>
      <c r="D26" s="3"/>
      <c r="E26" s="3"/>
      <c r="F26" s="11">
        <v>139043</v>
      </c>
      <c r="G26" s="12">
        <v>1787</v>
      </c>
      <c r="H26" s="11">
        <v>89734</v>
      </c>
      <c r="I26" s="12">
        <v>1485</v>
      </c>
    </row>
    <row r="27" spans="1:16" ht="15.75">
      <c r="A27" s="3" t="s">
        <v>8</v>
      </c>
      <c r="B27" s="10">
        <v>0</v>
      </c>
      <c r="C27" s="3">
        <v>214</v>
      </c>
      <c r="D27" s="3"/>
      <c r="E27" s="3"/>
      <c r="F27" s="10">
        <v>0</v>
      </c>
      <c r="G27" s="3">
        <v>214</v>
      </c>
      <c r="H27" s="10">
        <v>0</v>
      </c>
      <c r="I27" s="3">
        <v>214</v>
      </c>
      <c r="L27" s="110" t="s">
        <v>34</v>
      </c>
      <c r="M27" s="110"/>
      <c r="N27" s="110"/>
      <c r="O27" s="110"/>
    </row>
    <row r="28" spans="1:16" ht="15.75">
      <c r="A28" s="3" t="s">
        <v>9</v>
      </c>
      <c r="B28" s="11">
        <v>20652</v>
      </c>
      <c r="C28" s="12">
        <v>1304</v>
      </c>
      <c r="D28" s="3"/>
      <c r="E28" s="3"/>
      <c r="F28" s="11">
        <v>139043</v>
      </c>
      <c r="G28" s="12">
        <v>1787</v>
      </c>
      <c r="H28" s="11">
        <v>89734</v>
      </c>
      <c r="I28" s="12">
        <v>1485</v>
      </c>
      <c r="L28" s="29" t="s">
        <v>2</v>
      </c>
      <c r="M28" s="29" t="s">
        <v>35</v>
      </c>
      <c r="N28" s="30" t="s">
        <v>36</v>
      </c>
      <c r="O28" s="31" t="s">
        <v>37</v>
      </c>
    </row>
    <row r="29" spans="1:16" s="17" customFormat="1" ht="15.75">
      <c r="A29" s="14" t="s">
        <v>10</v>
      </c>
      <c r="B29" s="15">
        <v>19700</v>
      </c>
      <c r="C29" s="16">
        <v>1478</v>
      </c>
      <c r="D29" s="14"/>
      <c r="E29" s="14"/>
      <c r="F29" s="15">
        <v>134504</v>
      </c>
      <c r="G29" s="16">
        <v>1878</v>
      </c>
      <c r="H29" s="15">
        <v>86669</v>
      </c>
      <c r="I29" s="16">
        <v>2052</v>
      </c>
      <c r="L29" s="32">
        <v>35578</v>
      </c>
      <c r="M29" s="32">
        <v>1265.8894106516573</v>
      </c>
      <c r="N29" s="33">
        <f>M29/1.645</f>
        <v>769.53763565450288</v>
      </c>
      <c r="O29" s="34">
        <f>(N29/L29)</f>
        <v>2.1629592322629235E-2</v>
      </c>
    </row>
    <row r="30" spans="1:16">
      <c r="A30" s="3" t="s">
        <v>11</v>
      </c>
      <c r="B30" s="10">
        <v>952</v>
      </c>
      <c r="C30" s="3">
        <v>656</v>
      </c>
      <c r="D30" s="3"/>
      <c r="E30" s="3"/>
      <c r="F30" s="11">
        <v>4539</v>
      </c>
      <c r="G30" s="12">
        <v>1198</v>
      </c>
      <c r="H30" s="11">
        <v>3065</v>
      </c>
      <c r="I30" s="12">
        <v>1322</v>
      </c>
    </row>
    <row r="31" spans="1:16">
      <c r="A31" s="3" t="s">
        <v>12</v>
      </c>
      <c r="B31" s="11">
        <v>2220</v>
      </c>
      <c r="C31" s="3">
        <v>837</v>
      </c>
      <c r="D31" s="3"/>
      <c r="E31" s="3"/>
      <c r="F31" s="11">
        <v>11371</v>
      </c>
      <c r="G31" s="12">
        <v>1725</v>
      </c>
      <c r="H31" s="11">
        <v>5400</v>
      </c>
      <c r="I31" s="12">
        <v>1485</v>
      </c>
    </row>
    <row r="32" spans="1:16" s="17" customFormat="1">
      <c r="A32" s="14" t="s">
        <v>15</v>
      </c>
      <c r="B32" s="15">
        <v>5436</v>
      </c>
      <c r="C32" s="14">
        <v>363</v>
      </c>
      <c r="D32" s="14"/>
      <c r="E32" s="14"/>
      <c r="F32" s="15">
        <v>37884</v>
      </c>
      <c r="G32" s="14">
        <v>326</v>
      </c>
      <c r="H32" s="15">
        <v>12909</v>
      </c>
      <c r="I32" s="14" t="s">
        <v>22</v>
      </c>
      <c r="L32" s="17" t="s">
        <v>97</v>
      </c>
    </row>
    <row r="33" spans="1:17" ht="15.75">
      <c r="A33" s="3" t="s">
        <v>7</v>
      </c>
      <c r="B33" s="11">
        <v>3446</v>
      </c>
      <c r="C33" s="3">
        <v>768</v>
      </c>
      <c r="D33" s="3"/>
      <c r="E33" s="3"/>
      <c r="F33" s="11">
        <v>29161</v>
      </c>
      <c r="G33" s="12">
        <v>1257</v>
      </c>
      <c r="H33" s="11">
        <v>9490</v>
      </c>
      <c r="I33" s="12">
        <v>1057</v>
      </c>
      <c r="L33" s="110" t="s">
        <v>38</v>
      </c>
      <c r="M33" s="110"/>
      <c r="N33" s="110"/>
      <c r="O33" s="110"/>
      <c r="P33" s="110"/>
      <c r="Q33" s="110"/>
    </row>
    <row r="34" spans="1:17">
      <c r="A34" s="3" t="s">
        <v>8</v>
      </c>
      <c r="B34" s="10">
        <v>0</v>
      </c>
      <c r="C34" s="3">
        <v>214</v>
      </c>
      <c r="D34" s="3"/>
      <c r="E34" s="3"/>
      <c r="F34" s="10">
        <v>0</v>
      </c>
      <c r="G34" s="3">
        <v>214</v>
      </c>
      <c r="H34" s="10">
        <v>0</v>
      </c>
      <c r="I34" s="3">
        <v>214</v>
      </c>
      <c r="L34" s="108" t="s">
        <v>39</v>
      </c>
      <c r="M34" s="108"/>
      <c r="N34" s="108"/>
      <c r="O34" s="108"/>
      <c r="P34" s="108"/>
      <c r="Q34" s="108"/>
    </row>
    <row r="35" spans="1:17" ht="18.75">
      <c r="A35" s="3" t="s">
        <v>9</v>
      </c>
      <c r="B35" s="11">
        <v>3446</v>
      </c>
      <c r="C35" s="3">
        <v>768</v>
      </c>
      <c r="D35" s="3"/>
      <c r="E35" s="3"/>
      <c r="F35" s="11">
        <v>29161</v>
      </c>
      <c r="G35" s="12">
        <v>1257</v>
      </c>
      <c r="H35" s="11">
        <v>9490</v>
      </c>
      <c r="I35" s="12">
        <v>1057</v>
      </c>
      <c r="L35" s="29" t="s">
        <v>40</v>
      </c>
      <c r="M35" s="29" t="s">
        <v>41</v>
      </c>
      <c r="N35" s="29" t="s">
        <v>42</v>
      </c>
      <c r="O35" s="35"/>
      <c r="P35" s="35" t="s">
        <v>43</v>
      </c>
      <c r="Q35" s="29" t="s">
        <v>44</v>
      </c>
    </row>
    <row r="36" spans="1:17" s="17" customFormat="1" ht="15.75">
      <c r="A36" s="14" t="s">
        <v>10</v>
      </c>
      <c r="B36" s="15">
        <v>3446</v>
      </c>
      <c r="C36" s="14">
        <v>768</v>
      </c>
      <c r="D36" s="14"/>
      <c r="E36" s="14"/>
      <c r="F36" s="15">
        <v>27835</v>
      </c>
      <c r="G36" s="16">
        <v>1314</v>
      </c>
      <c r="H36" s="15">
        <v>9454</v>
      </c>
      <c r="I36" s="16">
        <v>1067</v>
      </c>
      <c r="L36" s="36"/>
      <c r="M36" s="32">
        <f>B11</f>
        <v>2872</v>
      </c>
      <c r="N36" s="37">
        <f>C11</f>
        <v>667</v>
      </c>
      <c r="O36" s="38"/>
      <c r="P36" s="39">
        <f>M36+M38+M40+M42+M44+M46+M48+M50+M52+M54</f>
        <v>35578</v>
      </c>
      <c r="Q36" s="39">
        <f>SQRT(((N36)^2)+((N38)^2)+((N40)^2)+((N42)^2)+((N44)^2)+((N46)^2)+((N48)^2)+((N50)^2)+((N52)^2)+((N54)^2))</f>
        <v>1265.8894106516573</v>
      </c>
    </row>
    <row r="37" spans="1:17" ht="18.75">
      <c r="A37" s="3" t="s">
        <v>11</v>
      </c>
      <c r="B37" s="10">
        <v>0</v>
      </c>
      <c r="C37" s="3">
        <v>214</v>
      </c>
      <c r="D37" s="3"/>
      <c r="E37" s="3"/>
      <c r="F37" s="11">
        <v>1326</v>
      </c>
      <c r="G37" s="3">
        <v>592</v>
      </c>
      <c r="H37" s="10">
        <v>36</v>
      </c>
      <c r="I37" s="3">
        <v>58</v>
      </c>
      <c r="L37" s="29" t="s">
        <v>45</v>
      </c>
      <c r="M37" s="29" t="s">
        <v>46</v>
      </c>
      <c r="N37" s="29" t="s">
        <v>47</v>
      </c>
      <c r="O37" s="35"/>
      <c r="P37" s="35"/>
      <c r="Q37" s="35"/>
    </row>
    <row r="38" spans="1:17" ht="15.75">
      <c r="A38" s="3" t="s">
        <v>12</v>
      </c>
      <c r="B38" s="11">
        <v>1990</v>
      </c>
      <c r="C38" s="3">
        <v>709</v>
      </c>
      <c r="D38" s="3"/>
      <c r="E38" s="3"/>
      <c r="F38" s="11">
        <v>8723</v>
      </c>
      <c r="G38" s="12">
        <v>1233</v>
      </c>
      <c r="H38" s="11">
        <v>3419</v>
      </c>
      <c r="I38" s="12">
        <v>1058</v>
      </c>
      <c r="L38" s="36"/>
      <c r="M38" s="32">
        <f>B18</f>
        <v>4398</v>
      </c>
      <c r="N38" s="37">
        <f>C18</f>
        <v>267</v>
      </c>
      <c r="O38" s="35"/>
      <c r="P38" s="35"/>
      <c r="Q38" s="35"/>
    </row>
    <row r="39" spans="1:17" ht="18.75">
      <c r="A39" s="3" t="s">
        <v>16</v>
      </c>
      <c r="B39" s="11">
        <v>1756</v>
      </c>
      <c r="C39" s="3">
        <v>267</v>
      </c>
      <c r="D39" s="3"/>
      <c r="E39" s="3"/>
      <c r="F39" s="11">
        <v>13750</v>
      </c>
      <c r="G39" s="3">
        <v>913</v>
      </c>
      <c r="H39" s="11">
        <v>2520</v>
      </c>
      <c r="I39" s="3">
        <v>643</v>
      </c>
      <c r="L39" s="29" t="s">
        <v>48</v>
      </c>
      <c r="M39" s="29" t="s">
        <v>49</v>
      </c>
      <c r="N39" s="29" t="s">
        <v>50</v>
      </c>
      <c r="O39" s="35"/>
      <c r="P39" s="35"/>
      <c r="Q39" s="35"/>
    </row>
    <row r="40" spans="1:17" ht="15.75">
      <c r="A40" s="3" t="s">
        <v>7</v>
      </c>
      <c r="B40" s="10">
        <v>107</v>
      </c>
      <c r="C40" s="3">
        <v>110</v>
      </c>
      <c r="D40" s="3"/>
      <c r="E40" s="3"/>
      <c r="F40" s="11">
        <v>6107</v>
      </c>
      <c r="G40" s="3">
        <v>917</v>
      </c>
      <c r="H40" s="10">
        <v>716</v>
      </c>
      <c r="I40" s="3">
        <v>359</v>
      </c>
      <c r="L40" s="36"/>
      <c r="M40" s="32">
        <f>B25</f>
        <v>22872</v>
      </c>
      <c r="N40" s="37">
        <f>C25</f>
        <v>977</v>
      </c>
      <c r="O40" s="35"/>
      <c r="P40" s="35"/>
      <c r="Q40" s="35"/>
    </row>
    <row r="41" spans="1:17" ht="18.75">
      <c r="A41" s="3" t="s">
        <v>10</v>
      </c>
      <c r="B41" s="10">
        <v>107</v>
      </c>
      <c r="C41" s="3">
        <v>110</v>
      </c>
      <c r="D41" s="3"/>
      <c r="E41" s="3"/>
      <c r="F41" s="11">
        <v>5939</v>
      </c>
      <c r="G41" s="3">
        <v>914</v>
      </c>
      <c r="H41" s="10">
        <v>716</v>
      </c>
      <c r="I41" s="3">
        <v>359</v>
      </c>
      <c r="L41" s="29" t="s">
        <v>51</v>
      </c>
      <c r="M41" s="29" t="s">
        <v>52</v>
      </c>
      <c r="N41" s="29" t="s">
        <v>53</v>
      </c>
      <c r="O41" s="35"/>
      <c r="P41" s="35"/>
      <c r="Q41" s="35"/>
    </row>
    <row r="42" spans="1:17" ht="15.75">
      <c r="A42" s="3" t="s">
        <v>11</v>
      </c>
      <c r="B42" s="10">
        <v>0</v>
      </c>
      <c r="C42" s="3">
        <v>214</v>
      </c>
      <c r="D42" s="3"/>
      <c r="E42" s="3"/>
      <c r="F42" s="10">
        <v>168</v>
      </c>
      <c r="G42" s="3">
        <v>138</v>
      </c>
      <c r="H42" s="10">
        <v>0</v>
      </c>
      <c r="I42" s="3">
        <v>214</v>
      </c>
      <c r="L42" s="36"/>
      <c r="M42" s="32">
        <f>B32</f>
        <v>5436</v>
      </c>
      <c r="N42" s="37">
        <f>C32</f>
        <v>363</v>
      </c>
      <c r="O42" s="35"/>
      <c r="P42" s="35"/>
      <c r="Q42" s="35"/>
    </row>
    <row r="43" spans="1:17" ht="18.75">
      <c r="A43" s="3" t="s">
        <v>12</v>
      </c>
      <c r="B43" s="11">
        <v>1649</v>
      </c>
      <c r="C43" s="3">
        <v>288</v>
      </c>
      <c r="D43" s="3"/>
      <c r="E43" s="3"/>
      <c r="F43" s="11">
        <v>7643</v>
      </c>
      <c r="G43" s="12">
        <v>1010</v>
      </c>
      <c r="H43" s="11">
        <v>1804</v>
      </c>
      <c r="I43" s="3">
        <v>626</v>
      </c>
      <c r="L43" s="29" t="s">
        <v>54</v>
      </c>
      <c r="M43" s="29" t="s">
        <v>55</v>
      </c>
      <c r="N43" s="29" t="s">
        <v>56</v>
      </c>
      <c r="O43" s="35"/>
      <c r="P43" s="35"/>
      <c r="Q43" s="35"/>
    </row>
    <row r="44" spans="1:17" ht="15.75">
      <c r="A44" s="3" t="s">
        <v>17</v>
      </c>
      <c r="B44" s="11">
        <v>1345</v>
      </c>
      <c r="C44" s="3">
        <v>241</v>
      </c>
      <c r="D44" s="3"/>
      <c r="E44" s="3"/>
      <c r="F44" s="11">
        <v>18509</v>
      </c>
      <c r="G44" s="3">
        <v>921</v>
      </c>
      <c r="H44" s="11">
        <v>4994</v>
      </c>
      <c r="I44" s="3">
        <v>643</v>
      </c>
      <c r="L44" s="36"/>
      <c r="M44" s="32"/>
      <c r="N44" s="37"/>
      <c r="O44" s="35"/>
      <c r="P44" s="35"/>
      <c r="Q44" s="35"/>
    </row>
    <row r="45" spans="1:17" ht="18.75">
      <c r="A45" s="3" t="s">
        <v>7</v>
      </c>
      <c r="B45" s="10">
        <v>257</v>
      </c>
      <c r="C45" s="3">
        <v>207</v>
      </c>
      <c r="D45" s="3"/>
      <c r="E45" s="3"/>
      <c r="F45" s="11">
        <v>3708</v>
      </c>
      <c r="G45" s="3">
        <v>743</v>
      </c>
      <c r="H45" s="10">
        <v>640</v>
      </c>
      <c r="I45" s="3">
        <v>420</v>
      </c>
      <c r="L45" s="29" t="s">
        <v>57</v>
      </c>
      <c r="M45" s="29" t="s">
        <v>58</v>
      </c>
      <c r="N45" s="29" t="s">
        <v>59</v>
      </c>
      <c r="O45" s="35"/>
      <c r="P45" s="35"/>
      <c r="Q45" s="35"/>
    </row>
    <row r="46" spans="1:17" ht="15.75">
      <c r="A46" s="3" t="s">
        <v>10</v>
      </c>
      <c r="B46" s="10">
        <v>143</v>
      </c>
      <c r="C46" s="3">
        <v>133</v>
      </c>
      <c r="D46" s="3"/>
      <c r="E46" s="3"/>
      <c r="F46" s="11">
        <v>3673</v>
      </c>
      <c r="G46" s="3">
        <v>756</v>
      </c>
      <c r="H46" s="10">
        <v>640</v>
      </c>
      <c r="I46" s="3">
        <v>420</v>
      </c>
      <c r="L46" s="36"/>
      <c r="M46" s="32"/>
      <c r="N46" s="37"/>
      <c r="O46" s="35"/>
      <c r="P46" s="35"/>
      <c r="Q46" s="35"/>
    </row>
    <row r="47" spans="1:17" ht="18.75">
      <c r="A47" s="3" t="s">
        <v>11</v>
      </c>
      <c r="B47" s="10">
        <v>114</v>
      </c>
      <c r="C47" s="3">
        <v>169</v>
      </c>
      <c r="D47" s="3"/>
      <c r="E47" s="3"/>
      <c r="F47" s="10">
        <v>35</v>
      </c>
      <c r="G47" s="3">
        <v>59</v>
      </c>
      <c r="H47" s="10">
        <v>0</v>
      </c>
      <c r="I47" s="3">
        <v>214</v>
      </c>
      <c r="L47" s="29" t="s">
        <v>60</v>
      </c>
      <c r="M47" s="29" t="s">
        <v>61</v>
      </c>
      <c r="N47" s="29" t="s">
        <v>62</v>
      </c>
      <c r="O47" s="35"/>
      <c r="P47" s="35"/>
      <c r="Q47" s="35"/>
    </row>
    <row r="48" spans="1:17" ht="15.75">
      <c r="A48" s="3" t="s">
        <v>12</v>
      </c>
      <c r="B48" s="11">
        <v>1088</v>
      </c>
      <c r="C48" s="3">
        <v>266</v>
      </c>
      <c r="D48" s="3"/>
      <c r="E48" s="3"/>
      <c r="F48" s="11">
        <v>14801</v>
      </c>
      <c r="G48" s="3">
        <v>770</v>
      </c>
      <c r="H48" s="11">
        <v>4354</v>
      </c>
      <c r="I48" s="3">
        <v>637</v>
      </c>
      <c r="L48" s="36"/>
      <c r="M48" s="32"/>
      <c r="N48" s="37"/>
      <c r="O48" s="35"/>
      <c r="P48" s="35"/>
      <c r="Q48" s="35"/>
    </row>
    <row r="49" spans="1:17" ht="18.75">
      <c r="A49" s="3" t="s">
        <v>18</v>
      </c>
      <c r="B49" s="11">
        <v>40780</v>
      </c>
      <c r="C49" s="12">
        <v>1240</v>
      </c>
      <c r="D49" s="3"/>
      <c r="E49" s="3"/>
      <c r="F49" s="11">
        <v>247198</v>
      </c>
      <c r="G49" s="3">
        <v>731</v>
      </c>
      <c r="H49" s="11">
        <v>138688</v>
      </c>
      <c r="I49" s="3">
        <v>809</v>
      </c>
      <c r="L49" s="29" t="s">
        <v>63</v>
      </c>
      <c r="M49" s="29" t="s">
        <v>64</v>
      </c>
      <c r="N49" s="29" t="s">
        <v>65</v>
      </c>
      <c r="O49" s="35"/>
      <c r="P49" s="35"/>
      <c r="Q49" s="35"/>
    </row>
    <row r="50" spans="1:17" s="17" customFormat="1" ht="15.75">
      <c r="A50" s="14" t="s">
        <v>6</v>
      </c>
      <c r="B50" s="15">
        <v>3130</v>
      </c>
      <c r="C50" s="14">
        <v>327</v>
      </c>
      <c r="D50" s="14"/>
      <c r="E50" s="14"/>
      <c r="F50" s="15">
        <v>10269</v>
      </c>
      <c r="G50" s="14">
        <v>679</v>
      </c>
      <c r="H50" s="15">
        <v>11208</v>
      </c>
      <c r="I50" s="14">
        <v>809</v>
      </c>
      <c r="L50" s="36"/>
      <c r="M50" s="32"/>
      <c r="N50" s="37"/>
      <c r="O50" s="35"/>
      <c r="P50" s="35"/>
      <c r="Q50" s="35"/>
    </row>
    <row r="51" spans="1:17" ht="18.75">
      <c r="A51" s="3" t="s">
        <v>7</v>
      </c>
      <c r="B51" s="10">
        <v>971</v>
      </c>
      <c r="C51" s="3">
        <v>425</v>
      </c>
      <c r="D51" s="3"/>
      <c r="E51" s="3"/>
      <c r="F51" s="11">
        <v>3232</v>
      </c>
      <c r="G51" s="3">
        <v>695</v>
      </c>
      <c r="H51" s="11">
        <v>3134</v>
      </c>
      <c r="I51" s="3">
        <v>982</v>
      </c>
      <c r="L51" s="29" t="s">
        <v>66</v>
      </c>
      <c r="M51" s="29" t="s">
        <v>67</v>
      </c>
      <c r="N51" s="29" t="s">
        <v>68</v>
      </c>
      <c r="O51" s="35"/>
      <c r="P51" s="35"/>
      <c r="Q51" s="35"/>
    </row>
    <row r="52" spans="1:17" ht="15.75">
      <c r="A52" s="3" t="s">
        <v>8</v>
      </c>
      <c r="B52" s="10">
        <v>32</v>
      </c>
      <c r="C52" s="3">
        <v>54</v>
      </c>
      <c r="D52" s="3"/>
      <c r="E52" s="3"/>
      <c r="F52" s="10">
        <v>0</v>
      </c>
      <c r="G52" s="3">
        <v>214</v>
      </c>
      <c r="H52" s="10">
        <v>32</v>
      </c>
      <c r="I52" s="3">
        <v>54</v>
      </c>
      <c r="L52" s="36"/>
      <c r="M52" s="32"/>
      <c r="N52" s="37"/>
      <c r="O52" s="35"/>
      <c r="P52" s="35"/>
      <c r="Q52" s="35"/>
    </row>
    <row r="53" spans="1:17" ht="18.75">
      <c r="A53" s="3" t="s">
        <v>9</v>
      </c>
      <c r="B53" s="10">
        <v>939</v>
      </c>
      <c r="C53" s="3">
        <v>423</v>
      </c>
      <c r="D53" s="3"/>
      <c r="E53" s="3"/>
      <c r="F53" s="11">
        <v>3232</v>
      </c>
      <c r="G53" s="3">
        <v>695</v>
      </c>
      <c r="H53" s="11">
        <v>3102</v>
      </c>
      <c r="I53" s="3">
        <v>982</v>
      </c>
      <c r="L53" s="29" t="s">
        <v>69</v>
      </c>
      <c r="M53" s="29" t="s">
        <v>70</v>
      </c>
      <c r="N53" s="29" t="s">
        <v>71</v>
      </c>
      <c r="O53" s="35"/>
      <c r="P53" s="35"/>
      <c r="Q53" s="35"/>
    </row>
    <row r="54" spans="1:17" s="24" customFormat="1" ht="15.75">
      <c r="A54" s="21" t="s">
        <v>10</v>
      </c>
      <c r="B54" s="22">
        <v>803</v>
      </c>
      <c r="C54" s="21">
        <v>440</v>
      </c>
      <c r="D54" s="21"/>
      <c r="E54" s="21"/>
      <c r="F54" s="23">
        <v>2981</v>
      </c>
      <c r="G54" s="21">
        <v>593</v>
      </c>
      <c r="H54" s="23">
        <v>2199</v>
      </c>
      <c r="I54" s="21">
        <v>779</v>
      </c>
      <c r="L54" s="36"/>
      <c r="M54" s="32"/>
      <c r="N54" s="37"/>
      <c r="O54" s="35"/>
      <c r="P54" s="35"/>
      <c r="Q54" s="35"/>
    </row>
    <row r="55" spans="1:17">
      <c r="A55" s="3" t="s">
        <v>11</v>
      </c>
      <c r="B55" s="10">
        <v>136</v>
      </c>
      <c r="C55" s="3">
        <v>150</v>
      </c>
      <c r="D55" s="3"/>
      <c r="E55" s="3"/>
      <c r="F55" s="10">
        <v>251</v>
      </c>
      <c r="G55" s="3">
        <v>310</v>
      </c>
      <c r="H55" s="10">
        <v>903</v>
      </c>
      <c r="I55" s="3">
        <v>651</v>
      </c>
    </row>
    <row r="56" spans="1:17">
      <c r="A56" s="3" t="s">
        <v>12</v>
      </c>
      <c r="B56" s="11">
        <v>2159</v>
      </c>
      <c r="C56" s="3">
        <v>542</v>
      </c>
      <c r="D56" s="3"/>
      <c r="E56" s="3"/>
      <c r="F56" s="11">
        <v>7037</v>
      </c>
      <c r="G56" s="3">
        <v>946</v>
      </c>
      <c r="H56" s="11">
        <v>8074</v>
      </c>
      <c r="I56" s="3">
        <v>989</v>
      </c>
      <c r="L56" t="s">
        <v>98</v>
      </c>
    </row>
    <row r="57" spans="1:17" s="17" customFormat="1" ht="15.75">
      <c r="A57" s="14" t="s">
        <v>13</v>
      </c>
      <c r="B57" s="15">
        <v>4099</v>
      </c>
      <c r="C57" s="14">
        <v>315</v>
      </c>
      <c r="D57" s="14"/>
      <c r="E57" s="14"/>
      <c r="F57" s="15">
        <v>16702</v>
      </c>
      <c r="G57" s="14">
        <v>151</v>
      </c>
      <c r="H57" s="15">
        <v>16112</v>
      </c>
      <c r="I57" s="14" t="s">
        <v>22</v>
      </c>
      <c r="L57" s="110" t="s">
        <v>38</v>
      </c>
      <c r="M57" s="110"/>
      <c r="N57" s="110"/>
      <c r="O57" s="110"/>
      <c r="P57" s="110"/>
      <c r="Q57" s="110"/>
    </row>
    <row r="58" spans="1:17">
      <c r="A58" s="3" t="s">
        <v>7</v>
      </c>
      <c r="B58" s="11">
        <v>2764</v>
      </c>
      <c r="C58" s="3">
        <v>618</v>
      </c>
      <c r="D58" s="3"/>
      <c r="E58" s="3"/>
      <c r="F58" s="11">
        <v>10146</v>
      </c>
      <c r="G58" s="12">
        <v>1426</v>
      </c>
      <c r="H58" s="11">
        <v>12255</v>
      </c>
      <c r="I58" s="3">
        <v>980</v>
      </c>
      <c r="L58" s="108" t="s">
        <v>39</v>
      </c>
      <c r="M58" s="108"/>
      <c r="N58" s="108"/>
      <c r="O58" s="108"/>
      <c r="P58" s="108"/>
      <c r="Q58" s="108"/>
    </row>
    <row r="59" spans="1:17" ht="18.75">
      <c r="A59" s="3" t="s">
        <v>8</v>
      </c>
      <c r="B59" s="10">
        <v>0</v>
      </c>
      <c r="C59" s="3">
        <v>214</v>
      </c>
      <c r="D59" s="3"/>
      <c r="E59" s="3"/>
      <c r="F59" s="10">
        <v>0</v>
      </c>
      <c r="G59" s="3">
        <v>214</v>
      </c>
      <c r="H59" s="10">
        <v>0</v>
      </c>
      <c r="I59" s="3">
        <v>214</v>
      </c>
      <c r="L59" s="29" t="s">
        <v>40</v>
      </c>
      <c r="M59" s="29" t="s">
        <v>41</v>
      </c>
      <c r="N59" s="29" t="s">
        <v>42</v>
      </c>
      <c r="O59" s="35"/>
      <c r="P59" s="35" t="s">
        <v>43</v>
      </c>
      <c r="Q59" s="29" t="s">
        <v>44</v>
      </c>
    </row>
    <row r="60" spans="1:17" ht="15.75">
      <c r="A60" s="3" t="s">
        <v>9</v>
      </c>
      <c r="B60" s="11">
        <v>2764</v>
      </c>
      <c r="C60" s="3">
        <v>618</v>
      </c>
      <c r="D60" s="3"/>
      <c r="E60" s="3"/>
      <c r="F60" s="11">
        <v>10146</v>
      </c>
      <c r="G60" s="12">
        <v>1426</v>
      </c>
      <c r="H60" s="11">
        <v>12255</v>
      </c>
      <c r="I60" s="3">
        <v>980</v>
      </c>
      <c r="L60" s="36"/>
      <c r="M60" s="32">
        <f>B54</f>
        <v>803</v>
      </c>
      <c r="N60" s="37">
        <f>C54</f>
        <v>440</v>
      </c>
      <c r="O60" s="38"/>
      <c r="P60" s="39">
        <f>M60+M62+M64+M66+M68+M70+M72+M74+M76+M78</f>
        <v>23594</v>
      </c>
      <c r="Q60" s="39">
        <f>SQRT(((N60)^2)+((N62)^2)+((N64)^2)+((N66)^2)+((N68)^2)+((N70)^2)+((N72)^2)+((N74)^2)+((N76)^2)+((N78)^2))</f>
        <v>1848.2800112537061</v>
      </c>
    </row>
    <row r="61" spans="1:17" s="24" customFormat="1" ht="18.75">
      <c r="A61" s="21" t="s">
        <v>10</v>
      </c>
      <c r="B61" s="23">
        <v>2604</v>
      </c>
      <c r="C61" s="21">
        <v>625</v>
      </c>
      <c r="D61" s="21"/>
      <c r="E61" s="21"/>
      <c r="F61" s="23">
        <v>9699</v>
      </c>
      <c r="G61" s="27">
        <v>1380</v>
      </c>
      <c r="H61" s="23">
        <v>11577</v>
      </c>
      <c r="I61" s="27">
        <v>1061</v>
      </c>
      <c r="L61" s="29" t="s">
        <v>45</v>
      </c>
      <c r="M61" s="29" t="s">
        <v>46</v>
      </c>
      <c r="N61" s="29" t="s">
        <v>47</v>
      </c>
      <c r="O61" s="35"/>
      <c r="P61" s="35"/>
      <c r="Q61" s="35"/>
    </row>
    <row r="62" spans="1:17" ht="15.75">
      <c r="A62" s="3" t="s">
        <v>11</v>
      </c>
      <c r="B62" s="10">
        <v>160</v>
      </c>
      <c r="C62" s="3">
        <v>216</v>
      </c>
      <c r="D62" s="3"/>
      <c r="E62" s="3"/>
      <c r="F62" s="10">
        <v>447</v>
      </c>
      <c r="G62" s="3">
        <v>304</v>
      </c>
      <c r="H62" s="10">
        <v>678</v>
      </c>
      <c r="I62" s="3">
        <v>616</v>
      </c>
      <c r="L62" s="36"/>
      <c r="M62" s="32">
        <f>B61</f>
        <v>2604</v>
      </c>
      <c r="N62" s="37">
        <f>C61</f>
        <v>625</v>
      </c>
      <c r="O62" s="35"/>
      <c r="P62" s="35"/>
      <c r="Q62" s="35"/>
    </row>
    <row r="63" spans="1:17" ht="18.75">
      <c r="A63" s="3" t="s">
        <v>12</v>
      </c>
      <c r="B63" s="11">
        <v>1335</v>
      </c>
      <c r="C63" s="3">
        <v>579</v>
      </c>
      <c r="D63" s="3"/>
      <c r="E63" s="3"/>
      <c r="F63" s="11">
        <v>6556</v>
      </c>
      <c r="G63" s="12">
        <v>1407</v>
      </c>
      <c r="H63" s="11">
        <v>3857</v>
      </c>
      <c r="I63" s="3">
        <v>980</v>
      </c>
      <c r="L63" s="29" t="s">
        <v>48</v>
      </c>
      <c r="M63" s="29" t="s">
        <v>49</v>
      </c>
      <c r="N63" s="29" t="s">
        <v>50</v>
      </c>
      <c r="O63" s="35"/>
      <c r="P63" s="35"/>
      <c r="Q63" s="35"/>
    </row>
    <row r="64" spans="1:17" s="17" customFormat="1" ht="15.75">
      <c r="A64" s="14" t="s">
        <v>14</v>
      </c>
      <c r="B64" s="15">
        <v>22773</v>
      </c>
      <c r="C64" s="16">
        <v>1134</v>
      </c>
      <c r="D64" s="14"/>
      <c r="E64" s="14"/>
      <c r="F64" s="15">
        <v>141845</v>
      </c>
      <c r="G64" s="14">
        <v>173</v>
      </c>
      <c r="H64" s="15">
        <v>87728</v>
      </c>
      <c r="I64" s="14" t="s">
        <v>22</v>
      </c>
      <c r="L64" s="36"/>
      <c r="M64" s="32">
        <f>B68</f>
        <v>17950</v>
      </c>
      <c r="N64" s="37">
        <f>C68</f>
        <v>1545</v>
      </c>
      <c r="O64" s="35"/>
      <c r="P64" s="35"/>
      <c r="Q64" s="35"/>
    </row>
    <row r="65" spans="1:17" ht="18.75">
      <c r="A65" s="3" t="s">
        <v>7</v>
      </c>
      <c r="B65" s="11">
        <v>18467</v>
      </c>
      <c r="C65" s="12">
        <v>1515</v>
      </c>
      <c r="D65" s="3"/>
      <c r="E65" s="3"/>
      <c r="F65" s="11">
        <v>119093</v>
      </c>
      <c r="G65" s="12">
        <v>2761</v>
      </c>
      <c r="H65" s="11">
        <v>61763</v>
      </c>
      <c r="I65" s="12">
        <v>2710</v>
      </c>
      <c r="L65" s="29" t="s">
        <v>51</v>
      </c>
      <c r="M65" s="29" t="s">
        <v>52</v>
      </c>
      <c r="N65" s="29" t="s">
        <v>53</v>
      </c>
      <c r="O65" s="35"/>
      <c r="P65" s="35"/>
      <c r="Q65" s="35"/>
    </row>
    <row r="66" spans="1:17" ht="15.75">
      <c r="A66" s="3" t="s">
        <v>8</v>
      </c>
      <c r="B66" s="10">
        <v>0</v>
      </c>
      <c r="C66" s="3">
        <v>214</v>
      </c>
      <c r="D66" s="3"/>
      <c r="E66" s="3"/>
      <c r="F66" s="10">
        <v>47</v>
      </c>
      <c r="G66" s="3">
        <v>77</v>
      </c>
      <c r="H66" s="10">
        <v>0</v>
      </c>
      <c r="I66" s="3">
        <v>214</v>
      </c>
      <c r="L66" s="36"/>
      <c r="M66" s="32">
        <f>B75</f>
        <v>2237</v>
      </c>
      <c r="N66" s="37">
        <f>C75</f>
        <v>667</v>
      </c>
      <c r="O66" s="35"/>
      <c r="P66" s="35"/>
      <c r="Q66" s="35"/>
    </row>
    <row r="67" spans="1:17" ht="18.75">
      <c r="A67" s="3" t="s">
        <v>9</v>
      </c>
      <c r="B67" s="11">
        <v>18467</v>
      </c>
      <c r="C67" s="12">
        <v>1515</v>
      </c>
      <c r="D67" s="3"/>
      <c r="E67" s="3"/>
      <c r="F67" s="11">
        <v>119046</v>
      </c>
      <c r="G67" s="12">
        <v>2736</v>
      </c>
      <c r="H67" s="11">
        <v>61763</v>
      </c>
      <c r="I67" s="12">
        <v>2710</v>
      </c>
      <c r="L67" s="29" t="s">
        <v>54</v>
      </c>
      <c r="M67" s="29" t="s">
        <v>55</v>
      </c>
      <c r="N67" s="29" t="s">
        <v>56</v>
      </c>
      <c r="O67" s="35"/>
      <c r="P67" s="35"/>
      <c r="Q67" s="35"/>
    </row>
    <row r="68" spans="1:17" s="24" customFormat="1" ht="15.75">
      <c r="A68" s="21" t="s">
        <v>10</v>
      </c>
      <c r="B68" s="23">
        <v>17950</v>
      </c>
      <c r="C68" s="27">
        <v>1545</v>
      </c>
      <c r="D68" s="21"/>
      <c r="E68" s="21"/>
      <c r="F68" s="23">
        <v>115567</v>
      </c>
      <c r="G68" s="27">
        <v>2922</v>
      </c>
      <c r="H68" s="23">
        <v>56940</v>
      </c>
      <c r="I68" s="27">
        <v>2840</v>
      </c>
      <c r="L68" s="36"/>
      <c r="M68" s="32"/>
      <c r="N68" s="37"/>
      <c r="O68" s="35"/>
      <c r="P68" s="35"/>
      <c r="Q68" s="35"/>
    </row>
    <row r="69" spans="1:17" ht="18.75">
      <c r="A69" s="3" t="s">
        <v>11</v>
      </c>
      <c r="B69" s="10">
        <v>517</v>
      </c>
      <c r="C69" s="3">
        <v>347</v>
      </c>
      <c r="D69" s="3"/>
      <c r="E69" s="3"/>
      <c r="F69" s="11">
        <v>3479</v>
      </c>
      <c r="G69" s="3">
        <v>920</v>
      </c>
      <c r="H69" s="11">
        <v>4823</v>
      </c>
      <c r="I69" s="12">
        <v>1493</v>
      </c>
      <c r="L69" s="29" t="s">
        <v>57</v>
      </c>
      <c r="M69" s="29" t="s">
        <v>58</v>
      </c>
      <c r="N69" s="29" t="s">
        <v>59</v>
      </c>
      <c r="O69" s="35"/>
      <c r="P69" s="35"/>
      <c r="Q69" s="35"/>
    </row>
    <row r="70" spans="1:17" ht="15.75">
      <c r="A70" s="3" t="s">
        <v>12</v>
      </c>
      <c r="B70" s="11">
        <v>4306</v>
      </c>
      <c r="C70" s="12">
        <v>1416</v>
      </c>
      <c r="D70" s="3"/>
      <c r="E70" s="3"/>
      <c r="F70" s="11">
        <v>22752</v>
      </c>
      <c r="G70" s="12">
        <v>2766</v>
      </c>
      <c r="H70" s="11">
        <v>25965</v>
      </c>
      <c r="I70" s="12">
        <v>2710</v>
      </c>
      <c r="L70" s="36"/>
      <c r="M70" s="32"/>
      <c r="N70" s="37"/>
      <c r="O70" s="35"/>
      <c r="P70" s="35"/>
      <c r="Q70" s="35"/>
    </row>
    <row r="71" spans="1:17" s="17" customFormat="1" ht="18.75">
      <c r="A71" s="14" t="s">
        <v>15</v>
      </c>
      <c r="B71" s="15">
        <v>5756</v>
      </c>
      <c r="C71" s="14">
        <v>163</v>
      </c>
      <c r="D71" s="14"/>
      <c r="E71" s="14"/>
      <c r="F71" s="15">
        <v>39557</v>
      </c>
      <c r="G71" s="14">
        <v>214</v>
      </c>
      <c r="H71" s="15">
        <v>13582</v>
      </c>
      <c r="I71" s="14" t="s">
        <v>22</v>
      </c>
      <c r="L71" s="29" t="s">
        <v>60</v>
      </c>
      <c r="M71" s="29" t="s">
        <v>61</v>
      </c>
      <c r="N71" s="29" t="s">
        <v>62</v>
      </c>
      <c r="O71" s="35"/>
      <c r="P71" s="35"/>
      <c r="Q71" s="35"/>
    </row>
    <row r="72" spans="1:17" ht="15.75">
      <c r="A72" s="3" t="s">
        <v>7</v>
      </c>
      <c r="B72" s="11">
        <v>2237</v>
      </c>
      <c r="C72" s="3">
        <v>667</v>
      </c>
      <c r="D72" s="3"/>
      <c r="E72" s="3"/>
      <c r="F72" s="11">
        <v>26128</v>
      </c>
      <c r="G72" s="12">
        <v>1602</v>
      </c>
      <c r="H72" s="11">
        <v>8860</v>
      </c>
      <c r="I72" s="12">
        <v>1003</v>
      </c>
      <c r="L72" s="36"/>
      <c r="M72" s="32"/>
      <c r="N72" s="37"/>
      <c r="O72" s="35"/>
      <c r="P72" s="35"/>
      <c r="Q72" s="35"/>
    </row>
    <row r="73" spans="1:17" ht="18.75">
      <c r="A73" s="3" t="s">
        <v>8</v>
      </c>
      <c r="B73" s="10">
        <v>0</v>
      </c>
      <c r="C73" s="3">
        <v>214</v>
      </c>
      <c r="D73" s="3"/>
      <c r="E73" s="3"/>
      <c r="F73" s="10">
        <v>0</v>
      </c>
      <c r="G73" s="3">
        <v>214</v>
      </c>
      <c r="H73" s="10">
        <v>0</v>
      </c>
      <c r="I73" s="3">
        <v>214</v>
      </c>
      <c r="L73" s="29" t="s">
        <v>63</v>
      </c>
      <c r="M73" s="29" t="s">
        <v>64</v>
      </c>
      <c r="N73" s="29" t="s">
        <v>65</v>
      </c>
      <c r="O73" s="35"/>
      <c r="P73" s="35"/>
      <c r="Q73" s="35"/>
    </row>
    <row r="74" spans="1:17" ht="15.75">
      <c r="A74" s="3" t="s">
        <v>9</v>
      </c>
      <c r="B74" s="11">
        <v>2237</v>
      </c>
      <c r="C74" s="3">
        <v>667</v>
      </c>
      <c r="D74" s="3"/>
      <c r="E74" s="3"/>
      <c r="F74" s="11">
        <v>26128</v>
      </c>
      <c r="G74" s="12">
        <v>1602</v>
      </c>
      <c r="H74" s="11">
        <v>8860</v>
      </c>
      <c r="I74" s="12">
        <v>1003</v>
      </c>
      <c r="L74" s="36"/>
      <c r="M74" s="32"/>
      <c r="N74" s="37"/>
      <c r="O74" s="35"/>
      <c r="P74" s="35"/>
      <c r="Q74" s="35"/>
    </row>
    <row r="75" spans="1:17" s="24" customFormat="1" ht="18.75">
      <c r="A75" s="21" t="s">
        <v>10</v>
      </c>
      <c r="B75" s="23">
        <v>2237</v>
      </c>
      <c r="C75" s="21">
        <v>667</v>
      </c>
      <c r="D75" s="21"/>
      <c r="E75" s="21"/>
      <c r="F75" s="23">
        <v>25509</v>
      </c>
      <c r="G75" s="27">
        <v>1722</v>
      </c>
      <c r="H75" s="23">
        <v>8411</v>
      </c>
      <c r="I75" s="27">
        <v>1048</v>
      </c>
      <c r="L75" s="29" t="s">
        <v>66</v>
      </c>
      <c r="M75" s="29" t="s">
        <v>67</v>
      </c>
      <c r="N75" s="29" t="s">
        <v>68</v>
      </c>
      <c r="O75" s="35"/>
      <c r="P75" s="35"/>
      <c r="Q75" s="35"/>
    </row>
    <row r="76" spans="1:17" ht="15.75">
      <c r="A76" s="3" t="s">
        <v>11</v>
      </c>
      <c r="B76" s="10">
        <v>0</v>
      </c>
      <c r="C76" s="3">
        <v>214</v>
      </c>
      <c r="D76" s="3"/>
      <c r="E76" s="3"/>
      <c r="F76" s="10">
        <v>619</v>
      </c>
      <c r="G76" s="3">
        <v>324</v>
      </c>
      <c r="H76" s="10">
        <v>449</v>
      </c>
      <c r="I76" s="3">
        <v>334</v>
      </c>
      <c r="L76" s="36"/>
      <c r="M76" s="32"/>
      <c r="N76" s="37"/>
      <c r="O76" s="35"/>
      <c r="P76" s="35"/>
      <c r="Q76" s="35"/>
    </row>
    <row r="77" spans="1:17" ht="18.75">
      <c r="A77" s="3" t="s">
        <v>12</v>
      </c>
      <c r="B77" s="11">
        <v>3519</v>
      </c>
      <c r="C77" s="3">
        <v>662</v>
      </c>
      <c r="D77" s="3"/>
      <c r="E77" s="3"/>
      <c r="F77" s="11">
        <v>13429</v>
      </c>
      <c r="G77" s="12">
        <v>1602</v>
      </c>
      <c r="H77" s="11">
        <v>4722</v>
      </c>
      <c r="I77" s="12">
        <v>1003</v>
      </c>
      <c r="L77" s="29" t="s">
        <v>69</v>
      </c>
      <c r="M77" s="29" t="s">
        <v>70</v>
      </c>
      <c r="N77" s="29" t="s">
        <v>71</v>
      </c>
      <c r="O77" s="35"/>
      <c r="P77" s="35"/>
      <c r="Q77" s="35"/>
    </row>
    <row r="78" spans="1:17" ht="15.75">
      <c r="A78" s="3" t="s">
        <v>16</v>
      </c>
      <c r="B78" s="11">
        <v>1510</v>
      </c>
      <c r="C78" s="3">
        <v>474</v>
      </c>
      <c r="D78" s="3"/>
      <c r="E78" s="3"/>
      <c r="F78" s="11">
        <v>13253</v>
      </c>
      <c r="G78" s="12">
        <v>1031</v>
      </c>
      <c r="H78" s="11">
        <v>3612</v>
      </c>
      <c r="I78" s="3">
        <v>698</v>
      </c>
      <c r="L78" s="36"/>
      <c r="M78" s="32"/>
      <c r="N78" s="37"/>
      <c r="O78" s="35"/>
      <c r="P78" s="35"/>
      <c r="Q78" s="35"/>
    </row>
    <row r="79" spans="1:17">
      <c r="A79" s="3" t="s">
        <v>7</v>
      </c>
      <c r="B79" s="10">
        <v>501</v>
      </c>
      <c r="C79" s="3">
        <v>274</v>
      </c>
      <c r="D79" s="3"/>
      <c r="E79" s="3"/>
      <c r="F79" s="11">
        <v>4192</v>
      </c>
      <c r="G79" s="3">
        <v>947</v>
      </c>
      <c r="H79" s="10">
        <v>967</v>
      </c>
      <c r="I79" s="3">
        <v>467</v>
      </c>
    </row>
    <row r="80" spans="1:17">
      <c r="A80" s="3" t="s">
        <v>10</v>
      </c>
      <c r="B80" s="10">
        <v>350</v>
      </c>
      <c r="C80" s="3">
        <v>202</v>
      </c>
      <c r="D80" s="3"/>
      <c r="E80" s="3"/>
      <c r="F80" s="11">
        <v>4192</v>
      </c>
      <c r="G80" s="3">
        <v>947</v>
      </c>
      <c r="H80" s="10">
        <v>967</v>
      </c>
      <c r="I80" s="3">
        <v>467</v>
      </c>
    </row>
    <row r="81" spans="1:16">
      <c r="A81" s="3" t="s">
        <v>11</v>
      </c>
      <c r="B81" s="10">
        <v>151</v>
      </c>
      <c r="C81" s="3">
        <v>142</v>
      </c>
      <c r="D81" s="3"/>
      <c r="E81" s="3"/>
      <c r="F81" s="10">
        <v>0</v>
      </c>
      <c r="G81" s="3">
        <v>214</v>
      </c>
      <c r="H81" s="10">
        <v>0</v>
      </c>
      <c r="I81" s="3">
        <v>214</v>
      </c>
    </row>
    <row r="82" spans="1:16">
      <c r="A82" s="3" t="s">
        <v>12</v>
      </c>
      <c r="B82" s="11">
        <v>1009</v>
      </c>
      <c r="C82" s="3">
        <v>387</v>
      </c>
      <c r="D82" s="3"/>
      <c r="E82" s="3"/>
      <c r="F82" s="11">
        <v>9061</v>
      </c>
      <c r="G82" s="12">
        <v>1039</v>
      </c>
      <c r="H82" s="11">
        <v>2645</v>
      </c>
      <c r="I82" s="3">
        <v>639</v>
      </c>
    </row>
    <row r="83" spans="1:16">
      <c r="A83" s="3" t="s">
        <v>17</v>
      </c>
      <c r="B83" s="11">
        <v>3512</v>
      </c>
      <c r="C83" s="3">
        <v>482</v>
      </c>
      <c r="D83" s="3"/>
      <c r="E83" s="3"/>
      <c r="F83" s="11">
        <v>25572</v>
      </c>
      <c r="G83" s="12">
        <v>1031</v>
      </c>
      <c r="H83" s="11">
        <v>6446</v>
      </c>
      <c r="I83" s="3">
        <v>698</v>
      </c>
    </row>
    <row r="84" spans="1:16">
      <c r="A84" s="3" t="s">
        <v>7</v>
      </c>
      <c r="B84" s="10">
        <v>332</v>
      </c>
      <c r="C84" s="3">
        <v>218</v>
      </c>
      <c r="D84" s="3"/>
      <c r="E84" s="3"/>
      <c r="F84" s="11">
        <v>2792</v>
      </c>
      <c r="G84" s="3">
        <v>736</v>
      </c>
      <c r="H84" s="10">
        <v>281</v>
      </c>
      <c r="I84" s="3">
        <v>226</v>
      </c>
    </row>
    <row r="85" spans="1:16">
      <c r="A85" s="3" t="s">
        <v>10</v>
      </c>
      <c r="B85" s="10">
        <v>332</v>
      </c>
      <c r="C85" s="3">
        <v>218</v>
      </c>
      <c r="D85" s="3"/>
      <c r="E85" s="3"/>
      <c r="F85" s="11">
        <v>2600</v>
      </c>
      <c r="G85" s="3">
        <v>722</v>
      </c>
      <c r="H85" s="10">
        <v>281</v>
      </c>
      <c r="I85" s="3">
        <v>226</v>
      </c>
      <c r="K85" s="102" t="s">
        <v>83</v>
      </c>
      <c r="L85" s="5"/>
      <c r="M85" s="7" t="s">
        <v>31</v>
      </c>
      <c r="N85" s="5" t="s">
        <v>19</v>
      </c>
      <c r="O85" s="5" t="s">
        <v>32</v>
      </c>
      <c r="P85" s="5" t="s">
        <v>33</v>
      </c>
    </row>
    <row r="86" spans="1:16">
      <c r="A86" s="3" t="s">
        <v>11</v>
      </c>
      <c r="B86" s="10">
        <v>0</v>
      </c>
      <c r="C86" s="3">
        <v>214</v>
      </c>
      <c r="D86" s="3"/>
      <c r="E86" s="3"/>
      <c r="F86" s="10">
        <v>192</v>
      </c>
      <c r="G86" s="3">
        <v>175</v>
      </c>
      <c r="H86" s="10">
        <v>0</v>
      </c>
      <c r="I86" s="3">
        <v>214</v>
      </c>
      <c r="K86" s="102"/>
      <c r="L86" s="6" t="s">
        <v>25</v>
      </c>
      <c r="M86" s="7"/>
      <c r="N86" s="7">
        <f>B99/B90</f>
        <v>0.43809917925374164</v>
      </c>
      <c r="O86" s="7">
        <f>H99/H90</f>
        <v>0.54956801356914431</v>
      </c>
      <c r="P86" s="7">
        <f>F99/F90</f>
        <v>0.46392193308550184</v>
      </c>
    </row>
    <row r="87" spans="1:16">
      <c r="A87" s="3" t="s">
        <v>12</v>
      </c>
      <c r="B87" s="11">
        <v>3180</v>
      </c>
      <c r="C87" s="3">
        <v>470</v>
      </c>
      <c r="D87" s="3"/>
      <c r="E87" s="3"/>
      <c r="F87" s="11">
        <v>22780</v>
      </c>
      <c r="G87" s="12">
        <v>1202</v>
      </c>
      <c r="H87" s="11">
        <v>6165</v>
      </c>
      <c r="I87" s="3">
        <v>678</v>
      </c>
      <c r="K87" s="102"/>
      <c r="L87" s="6" t="s">
        <v>30</v>
      </c>
      <c r="M87" s="7"/>
      <c r="N87" s="7">
        <f t="shared" ref="N87:N88" si="1">B100/B91</f>
        <v>0.40508940852819808</v>
      </c>
      <c r="O87" s="7">
        <f t="shared" ref="O87:O88" si="2">H100/H91</f>
        <v>0.59185764541138697</v>
      </c>
      <c r="P87" s="7">
        <f t="shared" ref="P87:P88" si="3">F100/F91</f>
        <v>0.45767639494576762</v>
      </c>
    </row>
    <row r="88" spans="1:16">
      <c r="K88" s="102"/>
      <c r="L88" s="6" t="s">
        <v>26</v>
      </c>
      <c r="M88" s="7"/>
      <c r="N88" s="7">
        <f t="shared" si="1"/>
        <v>0.47129616821137088</v>
      </c>
      <c r="O88" s="7">
        <f t="shared" si="2"/>
        <v>0.5042459736456808</v>
      </c>
      <c r="P88" s="7">
        <f t="shared" si="3"/>
        <v>0.4701345890030032</v>
      </c>
    </row>
    <row r="89" spans="1:16">
      <c r="B89" s="44" t="s">
        <v>82</v>
      </c>
      <c r="D89" s="44" t="s">
        <v>31</v>
      </c>
      <c r="F89" s="44" t="s">
        <v>33</v>
      </c>
      <c r="H89" s="44" t="s">
        <v>32</v>
      </c>
      <c r="K89" s="102" t="s">
        <v>81</v>
      </c>
      <c r="L89" s="5"/>
      <c r="M89" s="7" t="s">
        <v>31</v>
      </c>
      <c r="N89" s="5" t="s">
        <v>19</v>
      </c>
      <c r="O89" s="5" t="s">
        <v>32</v>
      </c>
      <c r="P89" s="5" t="s">
        <v>33</v>
      </c>
    </row>
    <row r="90" spans="1:16" ht="14.25">
      <c r="A90" s="41" t="s">
        <v>73</v>
      </c>
      <c r="B90" s="46">
        <f>SUM(B11,B18,B50,B57)</f>
        <v>14499</v>
      </c>
      <c r="C90" s="43"/>
      <c r="D90" s="43">
        <f>SUM(D11,D18,D50,D57)</f>
        <v>0</v>
      </c>
      <c r="E90" s="43"/>
      <c r="F90" s="46">
        <f>SUM(F11,F18,F50,F57)</f>
        <v>53800</v>
      </c>
      <c r="G90" s="46"/>
      <c r="H90" s="46">
        <f>SUM(H11,H18,H50,H57)</f>
        <v>56599</v>
      </c>
      <c r="I90" s="43"/>
      <c r="K90" s="102"/>
      <c r="L90" s="6" t="s">
        <v>25</v>
      </c>
      <c r="M90" s="7"/>
      <c r="N90" s="7">
        <f>B102/B93</f>
        <v>0.76240829037422808</v>
      </c>
      <c r="O90" s="7">
        <f>H102/H93</f>
        <v>0.77130014855292262</v>
      </c>
      <c r="P90" s="7">
        <f>F102/F93</f>
        <v>0.82070597781985388</v>
      </c>
    </row>
    <row r="91" spans="1:16">
      <c r="A91" s="47" t="s">
        <v>87</v>
      </c>
      <c r="B91" s="71">
        <f>SUM(B11,B18)</f>
        <v>7270</v>
      </c>
      <c r="C91" s="49"/>
      <c r="D91" s="49"/>
      <c r="E91" s="49"/>
      <c r="F91" s="71">
        <f>SUM(F11,F18)</f>
        <v>26829</v>
      </c>
      <c r="G91" s="71"/>
      <c r="H91" s="71">
        <f>SUM(H11,H18)</f>
        <v>29279</v>
      </c>
      <c r="K91" s="102"/>
      <c r="L91" s="6" t="s">
        <v>30</v>
      </c>
      <c r="M91" s="7"/>
      <c r="N91" s="7">
        <f t="shared" ref="N91:N92" si="4">B103/B94</f>
        <v>0.81764872120955212</v>
      </c>
      <c r="O91" s="7">
        <f t="shared" ref="O91:O92" si="5">H103/H94</f>
        <v>0.88967355589904018</v>
      </c>
      <c r="P91" s="7">
        <f t="shared" ref="P91:P92" si="6">F103/F94</f>
        <v>0.86213873753305925</v>
      </c>
    </row>
    <row r="92" spans="1:16">
      <c r="A92" s="47" t="s">
        <v>26</v>
      </c>
      <c r="B92" s="71">
        <f>SUM(B50,B57)</f>
        <v>7229</v>
      </c>
      <c r="C92" s="49"/>
      <c r="D92" s="49"/>
      <c r="E92" s="49"/>
      <c r="F92" s="71">
        <f>SUM(F50,F57)</f>
        <v>26971</v>
      </c>
      <c r="G92" s="71"/>
      <c r="H92" s="71">
        <f>SUM(H50,H57)</f>
        <v>27320</v>
      </c>
      <c r="K92" s="102"/>
      <c r="L92" s="6" t="s">
        <v>26</v>
      </c>
      <c r="M92" s="7"/>
      <c r="N92" s="7">
        <f t="shared" si="4"/>
        <v>0.70759577973290333</v>
      </c>
      <c r="O92" s="7">
        <f t="shared" si="5"/>
        <v>0.64505971769815418</v>
      </c>
      <c r="P92" s="7">
        <f t="shared" si="6"/>
        <v>0.77769815106779416</v>
      </c>
    </row>
    <row r="93" spans="1:16" ht="14.25">
      <c r="A93" s="41" t="s">
        <v>74</v>
      </c>
      <c r="B93" s="46">
        <f>SUM(B25,B32,B64,B71)</f>
        <v>56837</v>
      </c>
      <c r="C93" s="43"/>
      <c r="D93" s="43">
        <f>SUM(D25,D32,D64,D71)</f>
        <v>0</v>
      </c>
      <c r="E93" s="43"/>
      <c r="F93" s="46">
        <f>SUM(F25,F32,F64,F71)</f>
        <v>369700</v>
      </c>
      <c r="G93" s="46"/>
      <c r="H93" s="46">
        <f>SUM(H25,H32,H64,H71)</f>
        <v>209353</v>
      </c>
      <c r="I93" s="43"/>
      <c r="K93" s="102" t="s">
        <v>79</v>
      </c>
      <c r="L93" s="5"/>
      <c r="M93" s="7" t="s">
        <v>31</v>
      </c>
      <c r="N93" s="5" t="s">
        <v>19</v>
      </c>
      <c r="O93" s="5" t="s">
        <v>32</v>
      </c>
      <c r="P93" s="5" t="s">
        <v>33</v>
      </c>
    </row>
    <row r="94" spans="1:16">
      <c r="A94" s="47" t="s">
        <v>87</v>
      </c>
      <c r="B94" s="71">
        <f>SUM(B25,B32)</f>
        <v>28308</v>
      </c>
      <c r="C94" s="49"/>
      <c r="D94" s="49"/>
      <c r="E94" s="49"/>
      <c r="F94" s="71">
        <f>SUM(F25,F32)</f>
        <v>188298</v>
      </c>
      <c r="G94" s="71"/>
      <c r="H94" s="71">
        <f>SUM(H25,H32)</f>
        <v>108043</v>
      </c>
      <c r="K94" s="102"/>
      <c r="L94" s="6" t="s">
        <v>25</v>
      </c>
      <c r="M94" s="7"/>
      <c r="N94" s="7">
        <f>B105/B96</f>
        <v>0.69649265448020636</v>
      </c>
      <c r="O94" s="7">
        <f>H105/H96</f>
        <v>0.72411186981109377</v>
      </c>
      <c r="P94" s="7">
        <f>F105/F96</f>
        <v>0.77538134592680052</v>
      </c>
    </row>
    <row r="95" spans="1:16">
      <c r="A95" s="47" t="s">
        <v>26</v>
      </c>
      <c r="B95" s="71">
        <f>SUM(B64,B71)</f>
        <v>28529</v>
      </c>
      <c r="C95" s="49"/>
      <c r="D95" s="49"/>
      <c r="E95" s="49"/>
      <c r="F95" s="71">
        <f>SUM(F64,F71)</f>
        <v>181402</v>
      </c>
      <c r="G95" s="71"/>
      <c r="H95" s="71">
        <f>SUM(H64,H71)</f>
        <v>101310</v>
      </c>
      <c r="K95" s="102"/>
      <c r="L95" s="6" t="s">
        <v>30</v>
      </c>
      <c r="M95" s="7"/>
      <c r="N95" s="7">
        <f t="shared" ref="N95:N96" si="7">B106/B97</f>
        <v>0.73334645005340382</v>
      </c>
      <c r="O95" s="7">
        <f t="shared" ref="O95:O96" si="8">H106/H97</f>
        <v>0.82617497560478292</v>
      </c>
      <c r="P95" s="7">
        <f t="shared" ref="P95:P96" si="9">F106/F97</f>
        <v>0.81169727649249046</v>
      </c>
    </row>
    <row r="96" spans="1:16" ht="14.25">
      <c r="A96" s="41" t="s">
        <v>84</v>
      </c>
      <c r="B96" s="46">
        <f>SUM(B90,B93)</f>
        <v>71336</v>
      </c>
      <c r="C96" s="43"/>
      <c r="D96" s="43"/>
      <c r="E96" s="43"/>
      <c r="F96" s="43">
        <f>SUM(F90,F93)</f>
        <v>423500</v>
      </c>
      <c r="G96" s="43"/>
      <c r="H96" s="43">
        <f>SUM(H90,H93)</f>
        <v>265952</v>
      </c>
      <c r="I96" s="43"/>
      <c r="K96" s="102"/>
      <c r="L96" s="6" t="s">
        <v>26</v>
      </c>
      <c r="M96" s="7"/>
      <c r="N96" s="7">
        <f t="shared" si="7"/>
        <v>0.65982437496504276</v>
      </c>
      <c r="O96" s="7">
        <f t="shared" si="8"/>
        <v>0.61515198631734436</v>
      </c>
      <c r="P96" s="7">
        <f t="shared" si="9"/>
        <v>0.73788830606652489</v>
      </c>
    </row>
    <row r="97" spans="1:15">
      <c r="A97" s="47" t="s">
        <v>87</v>
      </c>
      <c r="B97" s="71">
        <f>SUM(B91,B94)</f>
        <v>35578</v>
      </c>
      <c r="C97" s="49"/>
      <c r="D97" s="49"/>
      <c r="E97" s="49"/>
      <c r="F97" s="71">
        <f>SUM(F91,F94)</f>
        <v>215127</v>
      </c>
      <c r="G97" s="71"/>
      <c r="H97" s="71">
        <f>SUM(H91,H94)</f>
        <v>137322</v>
      </c>
    </row>
    <row r="98" spans="1:15">
      <c r="A98" s="47" t="s">
        <v>26</v>
      </c>
      <c r="B98" s="71">
        <f>SUM(B92,B95)</f>
        <v>35758</v>
      </c>
      <c r="C98" s="49"/>
      <c r="D98" s="49"/>
      <c r="E98" s="49"/>
      <c r="F98" s="71">
        <f>SUM(F92,F95)</f>
        <v>208373</v>
      </c>
      <c r="G98" s="71"/>
      <c r="H98" s="71">
        <f>SUM(H92,H95)</f>
        <v>128630</v>
      </c>
      <c r="L98" s="5"/>
      <c r="M98" s="5" t="s">
        <v>27</v>
      </c>
      <c r="N98" s="5" t="s">
        <v>28</v>
      </c>
      <c r="O98" s="5" t="s">
        <v>29</v>
      </c>
    </row>
    <row r="99" spans="1:15" ht="14.25">
      <c r="A99" s="41" t="s">
        <v>75</v>
      </c>
      <c r="B99" s="46">
        <f>SUM(B15,B22,B54,B61)</f>
        <v>6352</v>
      </c>
      <c r="C99" s="43"/>
      <c r="D99" s="43">
        <f>SUM(D15,D22,D54,D61)</f>
        <v>0</v>
      </c>
      <c r="E99" s="43"/>
      <c r="F99" s="43">
        <f>SUM(F15,F22,F54,F61)</f>
        <v>24959</v>
      </c>
      <c r="G99" s="43"/>
      <c r="H99" s="43">
        <f>SUM(H15,H22,H54,H61)</f>
        <v>31105</v>
      </c>
      <c r="I99" s="43"/>
      <c r="L99" s="6" t="s">
        <v>20</v>
      </c>
      <c r="M99" s="5"/>
      <c r="N99" s="5"/>
      <c r="O99" s="7"/>
    </row>
    <row r="100" spans="1:15">
      <c r="A100" s="47" t="s">
        <v>87</v>
      </c>
      <c r="B100" s="50">
        <f>SUM(B15,B22)</f>
        <v>2945</v>
      </c>
      <c r="C100" s="49"/>
      <c r="D100" s="49"/>
      <c r="E100" s="49"/>
      <c r="F100" s="71">
        <f>SUM(F15,F22)</f>
        <v>12279</v>
      </c>
      <c r="G100" s="49"/>
      <c r="H100" s="71">
        <f>SUM(H15,H22)</f>
        <v>17329</v>
      </c>
      <c r="K100" s="45"/>
      <c r="L100" s="6" t="s">
        <v>30</v>
      </c>
      <c r="M100" s="5"/>
      <c r="N100" s="5"/>
      <c r="O100" s="7"/>
    </row>
    <row r="101" spans="1:15">
      <c r="A101" s="47" t="s">
        <v>26</v>
      </c>
      <c r="B101" s="50">
        <f>SUM(B54,B61)</f>
        <v>3407</v>
      </c>
      <c r="C101" s="49"/>
      <c r="D101" s="49"/>
      <c r="E101" s="49"/>
      <c r="F101" s="71">
        <f>SUM(F54,F61)</f>
        <v>12680</v>
      </c>
      <c r="G101" s="49"/>
      <c r="H101" s="71">
        <f>SUM(H54,H61)</f>
        <v>13776</v>
      </c>
      <c r="L101" s="6" t="s">
        <v>26</v>
      </c>
      <c r="M101" s="5"/>
      <c r="N101" s="5"/>
      <c r="O101" s="7"/>
    </row>
    <row r="102" spans="1:15" ht="14.25">
      <c r="A102" s="41" t="s">
        <v>76</v>
      </c>
      <c r="B102" s="43">
        <f>SUM(B29,B36,B68,B75)</f>
        <v>43333</v>
      </c>
      <c r="C102" s="43"/>
      <c r="D102" s="43">
        <f>SUM(D29,D36,D68,D75)</f>
        <v>0</v>
      </c>
      <c r="E102" s="43"/>
      <c r="F102" s="43">
        <f>SUM(F29,F36,F68,F75)</f>
        <v>303415</v>
      </c>
      <c r="G102" s="43"/>
      <c r="H102" s="43">
        <f>SUM(H29,H36,H68,H75)</f>
        <v>161474</v>
      </c>
      <c r="I102" s="43"/>
      <c r="L102" s="18" t="s">
        <v>19</v>
      </c>
      <c r="M102" s="15">
        <f>SUM(M103,M104)</f>
        <v>71336</v>
      </c>
      <c r="N102" s="15">
        <f>SUM(N103,N104)</f>
        <v>49685</v>
      </c>
      <c r="O102" s="70">
        <f>N102/M102</f>
        <v>0.69649265448020636</v>
      </c>
    </row>
    <row r="103" spans="1:15">
      <c r="A103" s="47" t="s">
        <v>87</v>
      </c>
      <c r="B103" s="50">
        <f>SUM(B29,B36)</f>
        <v>23146</v>
      </c>
      <c r="C103" s="49"/>
      <c r="D103" s="49"/>
      <c r="E103" s="49"/>
      <c r="F103" s="71">
        <f>SUM(F29,F36)</f>
        <v>162339</v>
      </c>
      <c r="G103" s="49"/>
      <c r="H103" s="71">
        <f>SUM(H29,H36)</f>
        <v>96123</v>
      </c>
      <c r="L103" s="6" t="s">
        <v>30</v>
      </c>
      <c r="M103" s="13">
        <f>SUM(B11,B18,B25,B32)</f>
        <v>35578</v>
      </c>
      <c r="N103" s="19">
        <f>SUM(B15,B22,B29,B36)</f>
        <v>26091</v>
      </c>
      <c r="O103" s="70">
        <f>N103/M103</f>
        <v>0.73334645005340382</v>
      </c>
    </row>
    <row r="104" spans="1:15">
      <c r="A104" s="47" t="s">
        <v>26</v>
      </c>
      <c r="B104" s="50">
        <f>SUM(B68,B75)</f>
        <v>20187</v>
      </c>
      <c r="C104" s="49"/>
      <c r="D104" s="49"/>
      <c r="E104" s="49"/>
      <c r="F104" s="71">
        <f>SUM(F68,F75)</f>
        <v>141076</v>
      </c>
      <c r="G104" s="49"/>
      <c r="H104" s="71">
        <f>SUM(H68,H75)</f>
        <v>65351</v>
      </c>
      <c r="L104" s="6" t="s">
        <v>26</v>
      </c>
      <c r="M104" s="13">
        <f>SUM(B50,B57,B64,B71)</f>
        <v>35758</v>
      </c>
      <c r="N104" s="13">
        <f>SUM(B54,B61,B68,B75)</f>
        <v>23594</v>
      </c>
      <c r="O104" s="70">
        <f>N104/M104</f>
        <v>0.65982437496504276</v>
      </c>
    </row>
    <row r="105" spans="1:15" ht="25.5">
      <c r="A105" s="41" t="s">
        <v>85</v>
      </c>
      <c r="B105" s="43">
        <f>SUM(B99,B102)</f>
        <v>49685</v>
      </c>
      <c r="C105" s="43"/>
      <c r="D105" s="43"/>
      <c r="E105" s="43"/>
      <c r="F105" s="43">
        <f>SUM(F99,F102)</f>
        <v>328374</v>
      </c>
      <c r="G105" s="43"/>
      <c r="H105" s="43">
        <f>SUM(H99,H102)</f>
        <v>192579</v>
      </c>
      <c r="I105" s="43"/>
      <c r="L105" s="6" t="s">
        <v>23</v>
      </c>
      <c r="M105" s="11">
        <f>SUM(M107,M106)</f>
        <v>265952</v>
      </c>
      <c r="N105" s="13">
        <f>SUM(N106,N107)</f>
        <v>192579</v>
      </c>
      <c r="O105" s="70">
        <f t="shared" ref="O105:O110" si="10">N105/M105</f>
        <v>0.72411186981109377</v>
      </c>
    </row>
    <row r="106" spans="1:15">
      <c r="A106" s="47" t="s">
        <v>87</v>
      </c>
      <c r="B106" s="50">
        <f>SUM(B100,B103)</f>
        <v>26091</v>
      </c>
      <c r="C106" s="49"/>
      <c r="D106" s="49"/>
      <c r="E106" s="49"/>
      <c r="F106" s="71">
        <f>SUM(F100,F103)</f>
        <v>174618</v>
      </c>
      <c r="G106" s="49"/>
      <c r="H106" s="71">
        <f>SUM(H100,H103)</f>
        <v>113452</v>
      </c>
      <c r="K106" s="102" t="s">
        <v>79</v>
      </c>
      <c r="L106" s="18" t="s">
        <v>30</v>
      </c>
      <c r="M106" s="19">
        <f>SUM(H11,H18,H25,H32)</f>
        <v>137322</v>
      </c>
      <c r="N106" s="19">
        <f>SUM(H15,H22,H29,H36)</f>
        <v>113452</v>
      </c>
      <c r="O106" s="70">
        <f t="shared" si="10"/>
        <v>0.82617497560478292</v>
      </c>
    </row>
    <row r="107" spans="1:15">
      <c r="A107" s="47" t="s">
        <v>26</v>
      </c>
      <c r="B107" s="50">
        <f>SUM(B101,B104)</f>
        <v>23594</v>
      </c>
      <c r="C107" s="49"/>
      <c r="D107" s="49"/>
      <c r="E107" s="49"/>
      <c r="F107" s="71">
        <f>SUM(F101,F104)</f>
        <v>153756</v>
      </c>
      <c r="G107" s="49"/>
      <c r="H107" s="71">
        <f>SUM(H101,H104)</f>
        <v>79127</v>
      </c>
      <c r="K107" s="102"/>
      <c r="L107" s="6" t="s">
        <v>26</v>
      </c>
      <c r="M107" s="13">
        <f>SUM(H50,H57,H64,H71)</f>
        <v>128630</v>
      </c>
      <c r="N107" s="13">
        <f>SUM(H54,H61,H68,H75)</f>
        <v>79127</v>
      </c>
      <c r="O107" s="70">
        <f t="shared" si="10"/>
        <v>0.61515198631734436</v>
      </c>
    </row>
    <row r="108" spans="1:15" ht="12.75" customHeight="1">
      <c r="A108" s="42" t="s">
        <v>77</v>
      </c>
      <c r="B108" s="8">
        <f t="shared" ref="B108:B116" si="11">B99/B90</f>
        <v>0.43809917925374164</v>
      </c>
      <c r="C108" s="8"/>
      <c r="D108" s="8" t="e">
        <f>D99/D90</f>
        <v>#DIV/0!</v>
      </c>
      <c r="E108" s="8"/>
      <c r="F108" s="8">
        <f t="shared" ref="F108:F116" si="12">F99/F90</f>
        <v>0.46392193308550184</v>
      </c>
      <c r="G108" s="8"/>
      <c r="H108" s="8">
        <f t="shared" ref="H108:H116" si="13">H99/H90</f>
        <v>0.54956801356914431</v>
      </c>
      <c r="I108" s="8"/>
      <c r="K108" s="102"/>
      <c r="L108" s="6" t="s">
        <v>21</v>
      </c>
      <c r="M108" s="13">
        <f>SUM(M109,M110)</f>
        <v>423500</v>
      </c>
      <c r="N108" s="13">
        <f>SUM(N109,N110)</f>
        <v>328374</v>
      </c>
      <c r="O108" s="70">
        <f t="shared" si="10"/>
        <v>0.77538134592680052</v>
      </c>
    </row>
    <row r="109" spans="1:15" ht="12.75" customHeight="1">
      <c r="A109" s="47" t="s">
        <v>87</v>
      </c>
      <c r="B109" s="72">
        <f t="shared" si="11"/>
        <v>0.40508940852819808</v>
      </c>
      <c r="C109" s="49"/>
      <c r="D109" s="49"/>
      <c r="E109" s="49"/>
      <c r="F109" s="72">
        <f t="shared" si="12"/>
        <v>0.45767639494576762</v>
      </c>
      <c r="G109" s="49"/>
      <c r="H109" s="72">
        <f t="shared" si="13"/>
        <v>0.59185764541138697</v>
      </c>
      <c r="K109" s="102"/>
      <c r="L109" s="18" t="s">
        <v>30</v>
      </c>
      <c r="M109" s="19">
        <f>SUM(F11,F18,F25,F32)</f>
        <v>215127</v>
      </c>
      <c r="N109" s="19">
        <f>SUM(F15,F22,F29,F36)</f>
        <v>174618</v>
      </c>
      <c r="O109" s="70">
        <f t="shared" si="10"/>
        <v>0.81169727649249046</v>
      </c>
    </row>
    <row r="110" spans="1:15" ht="12.75" customHeight="1">
      <c r="A110" s="47" t="s">
        <v>26</v>
      </c>
      <c r="B110" s="72">
        <f t="shared" si="11"/>
        <v>0.47129616821137088</v>
      </c>
      <c r="C110" s="49"/>
      <c r="D110" s="49"/>
      <c r="E110" s="49"/>
      <c r="F110" s="72">
        <f t="shared" si="12"/>
        <v>0.4701345890030032</v>
      </c>
      <c r="G110" s="49"/>
      <c r="H110" s="72">
        <f t="shared" si="13"/>
        <v>0.5042459736456808</v>
      </c>
      <c r="K110" s="102"/>
      <c r="L110" s="6" t="s">
        <v>24</v>
      </c>
      <c r="M110" s="13">
        <f>SUM(F50,F57,F64,F71)</f>
        <v>208373</v>
      </c>
      <c r="N110" s="13">
        <f>SUM(F54,F61,F68,F75)</f>
        <v>153756</v>
      </c>
      <c r="O110" s="70">
        <f t="shared" si="10"/>
        <v>0.73788830606652489</v>
      </c>
    </row>
    <row r="111" spans="1:15" ht="14.25" customHeight="1">
      <c r="A111" s="42" t="s">
        <v>78</v>
      </c>
      <c r="B111" s="8">
        <f t="shared" si="11"/>
        <v>0.76240829037422808</v>
      </c>
      <c r="C111" s="8"/>
      <c r="D111" s="8" t="e">
        <f>D102/D93</f>
        <v>#DIV/0!</v>
      </c>
      <c r="E111" s="8"/>
      <c r="F111" s="8">
        <f t="shared" si="12"/>
        <v>0.82070597781985388</v>
      </c>
      <c r="G111" s="8"/>
      <c r="H111" s="8">
        <f t="shared" si="13"/>
        <v>0.77130014855292262</v>
      </c>
      <c r="I111" s="8"/>
      <c r="K111" s="102"/>
    </row>
    <row r="112" spans="1:15" ht="14.25" customHeight="1">
      <c r="A112" s="47" t="s">
        <v>87</v>
      </c>
      <c r="B112" s="72">
        <f t="shared" si="11"/>
        <v>0.81764872120955212</v>
      </c>
      <c r="C112" s="49"/>
      <c r="D112" s="49"/>
      <c r="E112" s="49"/>
      <c r="F112" s="72">
        <f t="shared" si="12"/>
        <v>0.86213873753305925</v>
      </c>
      <c r="G112" s="49"/>
      <c r="H112" s="72">
        <f t="shared" si="13"/>
        <v>0.88967355589904018</v>
      </c>
      <c r="L112" s="5"/>
      <c r="M112" s="7" t="s">
        <v>31</v>
      </c>
      <c r="N112" s="5" t="s">
        <v>19</v>
      </c>
      <c r="O112" s="5" t="s">
        <v>32</v>
      </c>
    </row>
    <row r="113" spans="1:16" ht="14.25" customHeight="1">
      <c r="A113" s="47" t="s">
        <v>26</v>
      </c>
      <c r="B113" s="72">
        <f t="shared" si="11"/>
        <v>0.70759577973290333</v>
      </c>
      <c r="C113" s="49"/>
      <c r="D113" s="49"/>
      <c r="E113" s="49"/>
      <c r="F113" s="72">
        <f t="shared" si="12"/>
        <v>0.77769815106779416</v>
      </c>
      <c r="G113" s="49"/>
      <c r="H113" s="72">
        <f t="shared" si="13"/>
        <v>0.64505971769815418</v>
      </c>
      <c r="L113" s="18" t="s">
        <v>25</v>
      </c>
      <c r="M113" s="70"/>
      <c r="N113" s="70">
        <f>O102</f>
        <v>0.69649265448020636</v>
      </c>
      <c r="O113" s="70">
        <f>O105</f>
        <v>0.72411186981109377</v>
      </c>
    </row>
    <row r="114" spans="1:16" ht="15" customHeight="1">
      <c r="A114" s="42" t="s">
        <v>86</v>
      </c>
      <c r="B114" s="8">
        <f t="shared" si="11"/>
        <v>0.69649265448020636</v>
      </c>
      <c r="F114" s="8">
        <f t="shared" si="12"/>
        <v>0.77538134592680052</v>
      </c>
      <c r="H114" s="8">
        <f t="shared" si="13"/>
        <v>0.72411186981109377</v>
      </c>
      <c r="L114" s="6" t="s">
        <v>30</v>
      </c>
      <c r="M114" s="7"/>
      <c r="N114" s="7">
        <f>O103</f>
        <v>0.73334645005340382</v>
      </c>
      <c r="O114" s="7">
        <f>O106</f>
        <v>0.82617497560478292</v>
      </c>
    </row>
    <row r="115" spans="1:16">
      <c r="A115" s="47" t="s">
        <v>87</v>
      </c>
      <c r="B115" s="72">
        <f t="shared" si="11"/>
        <v>0.73334645005340382</v>
      </c>
      <c r="C115" s="49"/>
      <c r="D115" s="49"/>
      <c r="E115" s="49"/>
      <c r="F115" s="72">
        <f t="shared" si="12"/>
        <v>0.81169727649249046</v>
      </c>
      <c r="G115" s="49"/>
      <c r="H115" s="72">
        <f t="shared" si="13"/>
        <v>0.82617497560478292</v>
      </c>
      <c r="L115" s="6" t="s">
        <v>26</v>
      </c>
      <c r="M115" s="7"/>
      <c r="N115" s="7">
        <f>O104</f>
        <v>0.65982437496504276</v>
      </c>
      <c r="O115" s="7">
        <f>O107</f>
        <v>0.61515198631734436</v>
      </c>
      <c r="P115" s="17"/>
    </row>
    <row r="116" spans="1:16">
      <c r="A116" s="47" t="s">
        <v>26</v>
      </c>
      <c r="B116" s="72">
        <f t="shared" si="11"/>
        <v>0.65982437496504276</v>
      </c>
      <c r="C116" s="49"/>
      <c r="D116" s="49"/>
      <c r="E116" s="49"/>
      <c r="F116" s="72">
        <f t="shared" si="12"/>
        <v>0.73788830606652489</v>
      </c>
      <c r="G116" s="49"/>
      <c r="H116" s="72">
        <f t="shared" si="13"/>
        <v>0.61515198631734436</v>
      </c>
      <c r="L116" s="17"/>
      <c r="M116" s="17"/>
      <c r="N116" s="17"/>
      <c r="O116" s="17"/>
    </row>
    <row r="119" spans="1:16">
      <c r="P119" s="17"/>
    </row>
    <row r="122" spans="1:16">
      <c r="P122" s="17"/>
    </row>
    <row r="125" spans="1:16">
      <c r="P125" s="5" t="s">
        <v>33</v>
      </c>
    </row>
    <row r="126" spans="1:16">
      <c r="P126" s="70">
        <f>O108</f>
        <v>0.77538134592680052</v>
      </c>
    </row>
    <row r="127" spans="1:16">
      <c r="P127" s="7">
        <f>O109</f>
        <v>0.81169727649249046</v>
      </c>
    </row>
    <row r="128" spans="1:16">
      <c r="P128" s="7">
        <f>O110</f>
        <v>0.73788830606652489</v>
      </c>
    </row>
    <row r="129" spans="16:16">
      <c r="P129" s="17"/>
    </row>
  </sheetData>
  <mergeCells count="18">
    <mergeCell ref="L6:O6"/>
    <mergeCell ref="K89:K92"/>
    <mergeCell ref="K93:K96"/>
    <mergeCell ref="K106:K111"/>
    <mergeCell ref="L27:O27"/>
    <mergeCell ref="L33:Q33"/>
    <mergeCell ref="L34:Q34"/>
    <mergeCell ref="L57:Q57"/>
    <mergeCell ref="L58:Q58"/>
    <mergeCell ref="K85:K88"/>
    <mergeCell ref="B7:C7"/>
    <mergeCell ref="D7:E7"/>
    <mergeCell ref="F7:G7"/>
    <mergeCell ref="H7:I7"/>
    <mergeCell ref="A1:B1"/>
    <mergeCell ref="A2:B2"/>
    <mergeCell ref="B3:B4"/>
    <mergeCell ref="B5:B6"/>
  </mergeCells>
  <conditionalFormatting sqref="O29">
    <cfRule type="cellIs" dxfId="0" priority="1" operator="greaterThan">
      <formula>0.15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Estimates</vt:lpstr>
      <vt:lpstr>2023 MOE</vt:lpstr>
      <vt:lpstr>2022 MOE</vt:lpstr>
      <vt:lpstr>2021 MOE</vt:lpstr>
      <vt:lpstr>2019 MOE</vt:lpstr>
      <vt:lpstr>2016 MOE</vt:lpstr>
      <vt:lpstr>2015 MOE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Catie Bialick</dc:creator>
  <cp:lastModifiedBy>Carlos Soto</cp:lastModifiedBy>
  <cp:lastPrinted>2016-12-13T18:08:21Z</cp:lastPrinted>
  <dcterms:created xsi:type="dcterms:W3CDTF">2016-03-01T21:55:27Z</dcterms:created>
  <dcterms:modified xsi:type="dcterms:W3CDTF">2025-11-07T20:11:21Z</dcterms:modified>
</cp:coreProperties>
</file>