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Unemployment\For web\"/>
    </mc:Choice>
  </mc:AlternateContent>
  <xr:revisionPtr revIDLastSave="0" documentId="13_ncr:1_{A95B4371-D038-40B8-AC9F-0F8BC10A58AF}" xr6:coauthVersionLast="47" xr6:coauthVersionMax="47" xr10:uidLastSave="{00000000-0000-0000-0000-000000000000}"/>
  <bookViews>
    <workbookView xWindow="23355" yWindow="1020" windowWidth="15375" windowHeight="13620" xr2:uid="{00000000-000D-0000-FFFF-FFFF00000000}"/>
  </bookViews>
  <sheets>
    <sheet name="Main Graph" sheetId="1" r:id="rId1"/>
    <sheet name="2023 MOE" sheetId="10" r:id="rId2"/>
    <sheet name="2022 MOE" sheetId="9" r:id="rId3"/>
    <sheet name="2021 MOE " sheetId="8" r:id="rId4"/>
    <sheet name="2020 MOE" sheetId="7" r:id="rId5"/>
    <sheet name="2019 MOE" sheetId="5" r:id="rId6"/>
    <sheet name="2016 MOE" sheetId="4" r:id="rId7"/>
    <sheet name="2014 MOE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0" l="1"/>
  <c r="E5" i="10"/>
  <c r="E6" i="10"/>
  <c r="E7" i="10"/>
  <c r="H7" i="10" s="1"/>
  <c r="L7" i="10" s="1"/>
  <c r="H6" i="10"/>
  <c r="H5" i="10"/>
  <c r="L5" i="10" s="1"/>
  <c r="H4" i="10"/>
  <c r="K4" i="10" s="1"/>
  <c r="E7" i="9"/>
  <c r="E6" i="9"/>
  <c r="H6" i="9" s="1"/>
  <c r="I6" i="9" s="1"/>
  <c r="J6" i="9" s="1"/>
  <c r="E5" i="9"/>
  <c r="H5" i="9" s="1"/>
  <c r="L5" i="9" s="1"/>
  <c r="E4" i="9"/>
  <c r="E7" i="8"/>
  <c r="E6" i="8"/>
  <c r="H6" i="8" s="1"/>
  <c r="E5" i="8"/>
  <c r="H5" i="8" s="1"/>
  <c r="H4" i="8"/>
  <c r="I4" i="8" s="1"/>
  <c r="J4" i="8" s="1"/>
  <c r="E4" i="8"/>
  <c r="E7" i="7"/>
  <c r="H6" i="7"/>
  <c r="I6" i="7" s="1"/>
  <c r="J6" i="7" s="1"/>
  <c r="E6" i="7"/>
  <c r="E5" i="7"/>
  <c r="E4" i="7"/>
  <c r="E7" i="6"/>
  <c r="E6" i="6"/>
  <c r="E5" i="6"/>
  <c r="H5" i="6" s="1"/>
  <c r="E4" i="6"/>
  <c r="H4" i="6" s="1"/>
  <c r="L4" i="6" s="1"/>
  <c r="E7" i="5"/>
  <c r="E6" i="5"/>
  <c r="H6" i="5" s="1"/>
  <c r="E5" i="5"/>
  <c r="H5" i="5" s="1"/>
  <c r="L5" i="5" s="1"/>
  <c r="E4" i="5"/>
  <c r="E7" i="4"/>
  <c r="E6" i="4"/>
  <c r="E4" i="4"/>
  <c r="E5" i="4"/>
  <c r="L4" i="10" l="1"/>
  <c r="K5" i="10"/>
  <c r="K7" i="10"/>
  <c r="I6" i="10"/>
  <c r="J6" i="10" s="1"/>
  <c r="L6" i="10"/>
  <c r="I5" i="10"/>
  <c r="J5" i="10" s="1"/>
  <c r="K6" i="10"/>
  <c r="I4" i="10"/>
  <c r="J4" i="10" s="1"/>
  <c r="I7" i="10"/>
  <c r="J7" i="10" s="1"/>
  <c r="H7" i="9"/>
  <c r="I7" i="9" s="1"/>
  <c r="J7" i="9" s="1"/>
  <c r="I5" i="9"/>
  <c r="J5" i="9" s="1"/>
  <c r="K6" i="9"/>
  <c r="H4" i="9"/>
  <c r="I4" i="9" s="1"/>
  <c r="J4" i="9" s="1"/>
  <c r="L6" i="9"/>
  <c r="K5" i="9"/>
  <c r="K4" i="8"/>
  <c r="L5" i="8"/>
  <c r="K5" i="8"/>
  <c r="I5" i="8"/>
  <c r="J5" i="8" s="1"/>
  <c r="I6" i="8"/>
  <c r="J6" i="8" s="1"/>
  <c r="L6" i="8"/>
  <c r="K6" i="8"/>
  <c r="L4" i="8"/>
  <c r="H7" i="8"/>
  <c r="I7" i="8" s="1"/>
  <c r="J7" i="8" s="1"/>
  <c r="L6" i="7"/>
  <c r="K6" i="7"/>
  <c r="H5" i="7"/>
  <c r="I5" i="7" s="1"/>
  <c r="J5" i="7" s="1"/>
  <c r="H4" i="7"/>
  <c r="H7" i="7"/>
  <c r="I7" i="7" s="1"/>
  <c r="J7" i="7" s="1"/>
  <c r="I5" i="6"/>
  <c r="J5" i="6" s="1"/>
  <c r="L5" i="6"/>
  <c r="K5" i="6"/>
  <c r="I4" i="6"/>
  <c r="J4" i="6" s="1"/>
  <c r="H7" i="6"/>
  <c r="I7" i="6" s="1"/>
  <c r="J7" i="6" s="1"/>
  <c r="K4" i="6"/>
  <c r="H6" i="6"/>
  <c r="I6" i="5"/>
  <c r="J6" i="5" s="1"/>
  <c r="L6" i="5"/>
  <c r="K6" i="5"/>
  <c r="I5" i="5"/>
  <c r="J5" i="5" s="1"/>
  <c r="H4" i="5"/>
  <c r="I4" i="5" s="1"/>
  <c r="J4" i="5" s="1"/>
  <c r="K5" i="5"/>
  <c r="H7" i="5"/>
  <c r="K7" i="5" s="1"/>
  <c r="H6" i="4"/>
  <c r="I6" i="4" s="1"/>
  <c r="J6" i="4" s="1"/>
  <c r="H5" i="4"/>
  <c r="I5" i="4" s="1"/>
  <c r="J5" i="4" s="1"/>
  <c r="H4" i="4"/>
  <c r="I4" i="4" s="1"/>
  <c r="J4" i="4" s="1"/>
  <c r="H7" i="4"/>
  <c r="L4" i="9" l="1"/>
  <c r="L7" i="9"/>
  <c r="K7" i="9"/>
  <c r="K4" i="9"/>
  <c r="L7" i="8"/>
  <c r="K7" i="8"/>
  <c r="I4" i="7"/>
  <c r="J4" i="7" s="1"/>
  <c r="L4" i="7"/>
  <c r="K5" i="7"/>
  <c r="L5" i="7"/>
  <c r="L7" i="7"/>
  <c r="K7" i="7"/>
  <c r="K4" i="7"/>
  <c r="L4" i="5"/>
  <c r="K7" i="6"/>
  <c r="I6" i="6"/>
  <c r="J6" i="6" s="1"/>
  <c r="L6" i="6"/>
  <c r="L7" i="6"/>
  <c r="K6" i="6"/>
  <c r="I7" i="5"/>
  <c r="J7" i="5" s="1"/>
  <c r="L7" i="5"/>
  <c r="K4" i="5"/>
  <c r="K4" i="4"/>
  <c r="L6" i="4"/>
  <c r="L5" i="4"/>
  <c r="K6" i="4"/>
  <c r="L4" i="4"/>
  <c r="I7" i="4"/>
  <c r="J7" i="4" s="1"/>
  <c r="K7" i="4"/>
  <c r="L7" i="4"/>
  <c r="K5" i="4"/>
</calcChain>
</file>

<file path=xl/sharedStrings.xml><?xml version="1.0" encoding="utf-8"?>
<sst xmlns="http://schemas.openxmlformats.org/spreadsheetml/2006/main" count="128" uniqueCount="22">
  <si>
    <t>Data Source</t>
  </si>
  <si>
    <t>Less than a High School Graduate</t>
  </si>
  <si>
    <t>High School Graduate</t>
  </si>
  <si>
    <t>Some College or Associate's Degree</t>
  </si>
  <si>
    <t>Bacehlor's Degree or Higher</t>
  </si>
  <si>
    <t>The percentage of individuals ages 25 to 64 seeking work who are in the civilian labor force by educational attainment</t>
  </si>
  <si>
    <t>Unemployed</t>
    <phoneticPr fontId="6" type="noConversion"/>
  </si>
  <si>
    <t>Civilian Labor Force</t>
    <phoneticPr fontId="6" type="noConversion"/>
  </si>
  <si>
    <t>MOE Total</t>
    <phoneticPr fontId="6" type="noConversion"/>
  </si>
  <si>
    <t>SE</t>
    <phoneticPr fontId="6" type="noConversion"/>
  </si>
  <si>
    <t>CV</t>
    <phoneticPr fontId="6" type="noConversion"/>
  </si>
  <si>
    <t>Upper Estimate</t>
    <phoneticPr fontId="6" type="noConversion"/>
  </si>
  <si>
    <t>Lower Estimate</t>
    <phoneticPr fontId="6" type="noConversion"/>
  </si>
  <si>
    <t>Travis County- Unemployment by Educational Attainment</t>
  </si>
  <si>
    <t>Unemployment Rates</t>
  </si>
  <si>
    <t>unemployment rate (unemployed as a percent of the civilian workforce) by educational attainment</t>
  </si>
  <si>
    <t>Less than a High School Diploma</t>
  </si>
  <si>
    <t xml:space="preserve">Data Source: </t>
  </si>
  <si>
    <t>Unem MOE</t>
  </si>
  <si>
    <t>Labor MOE</t>
  </si>
  <si>
    <t>Table B23006: Educational Attainment by Employment Status for the Population 25 to 64 Years, American Community Survey 5-Year Estimates</t>
  </si>
  <si>
    <t>https://data.census.gov/cedsci/table?q=b23006&amp;g=0500000US48453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</si>
</sst>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orbel"/>
      <family val="2"/>
    </font>
    <font>
      <b/>
      <sz val="10"/>
      <color indexed="8"/>
      <name val="Corbel"/>
      <family val="2"/>
    </font>
    <font>
      <sz val="10"/>
      <color indexed="8"/>
      <name val="Corbel"/>
      <family val="2"/>
    </font>
    <font>
      <b/>
      <u/>
      <sz val="11"/>
      <color indexed="8"/>
      <name val="Corbe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Corbe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0" fontId="0" fillId="0" borderId="0" xfId="0" applyNumberFormat="1"/>
    <xf numFmtId="0" fontId="2" fillId="0" borderId="0" xfId="0" applyFont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9" fontId="7" fillId="0" borderId="0" xfId="2" applyFont="1"/>
    <xf numFmtId="164" fontId="7" fillId="0" borderId="0" xfId="2" applyNumberFormat="1" applyFont="1"/>
    <xf numFmtId="165" fontId="9" fillId="0" borderId="0" xfId="1" applyNumberFormat="1" applyFon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 anchor="t" anchorCtr="1"/>
          <a:lstStyle/>
          <a:p>
            <a:pPr>
              <a:defRPr/>
            </a:pPr>
            <a:r>
              <a:rPr lang="en-US" sz="1400" b="0"/>
              <a:t>Unemployment by Education Attainment,</a:t>
            </a:r>
          </a:p>
          <a:p>
            <a:pPr>
              <a:defRPr/>
            </a:pPr>
            <a:r>
              <a:rPr lang="en-US" sz="1400" b="0"/>
              <a:t>Travis County, 2019-2023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'Main Graph'!$B$4</c:f>
              <c:strCache>
                <c:ptCount val="1"/>
                <c:pt idx="0">
                  <c:v>Less than a High School Diploma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'Main Graph'!$C$4</c:f>
              <c:numCache>
                <c:formatCode>0.0%</c:formatCode>
                <c:ptCount val="1"/>
                <c:pt idx="0">
                  <c:v>5.6177502023199349E-2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5-451C-8E6A-786E193CCA83}"/>
            </c:ext>
          </c:extLst>
        </c:ser>
        <c:ser>
          <c:idx val="1"/>
          <c:order val="1"/>
          <c:tx>
            <c:strRef>
              <c:f>'Main Graph'!$B$5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'Main Graph'!$C$5</c:f>
              <c:numCache>
                <c:formatCode>0.0%</c:formatCode>
                <c:ptCount val="1"/>
                <c:pt idx="0">
                  <c:v>6.2367405978784957E-2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5-451C-8E6A-786E193CCA83}"/>
            </c:ext>
          </c:extLst>
        </c:ser>
        <c:ser>
          <c:idx val="2"/>
          <c:order val="2"/>
          <c:tx>
            <c:strRef>
              <c:f>'Main Graph'!$B$6</c:f>
              <c:strCache>
                <c:ptCount val="1"/>
                <c:pt idx="0">
                  <c:v>Some College or Associate's Degree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'Main Graph'!$C$6</c:f>
              <c:numCache>
                <c:formatCode>0.0%</c:formatCode>
                <c:ptCount val="1"/>
                <c:pt idx="0">
                  <c:v>5.0018375862044114E-2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E5-451C-8E6A-786E193CCA83}"/>
            </c:ext>
          </c:extLst>
        </c:ser>
        <c:ser>
          <c:idx val="3"/>
          <c:order val="3"/>
          <c:tx>
            <c:strRef>
              <c:f>'Main Graph'!$B$7</c:f>
              <c:strCache>
                <c:ptCount val="1"/>
                <c:pt idx="0">
                  <c:v>Bacehlor's Degree or Higher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'Main Graph'!$C$7</c:f>
              <c:numCache>
                <c:formatCode>0.0%</c:formatCode>
                <c:ptCount val="1"/>
                <c:pt idx="0">
                  <c:v>2.659272366537847E-2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E5-451C-8E6A-786E193CC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75640336"/>
        <c:axId val="475641120"/>
      </c:barChart>
      <c:catAx>
        <c:axId val="475640336"/>
        <c:scaling>
          <c:orientation val="minMax"/>
        </c:scaling>
        <c:delete val="1"/>
        <c:axPos val="b"/>
        <c:majorTickMark val="out"/>
        <c:minorTickMark val="none"/>
        <c:tickLblPos val="nextTo"/>
        <c:crossAx val="475641120"/>
        <c:crosses val="autoZero"/>
        <c:auto val="1"/>
        <c:lblAlgn val="ctr"/>
        <c:lblOffset val="100"/>
        <c:noMultiLvlLbl val="0"/>
      </c:catAx>
      <c:valAx>
        <c:axId val="47564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5640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15988626421705"/>
          <c:y val="0.35836723534558179"/>
          <c:w val="0.34017344706911634"/>
          <c:h val="0.54335812190142896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0</xdr:rowOff>
    </xdr:from>
    <xdr:to>
      <xdr:col>12</xdr:col>
      <xdr:colOff>358140</xdr:colOff>
      <xdr:row>15</xdr:row>
      <xdr:rowOff>91440</xdr:rowOff>
    </xdr:to>
    <xdr:graphicFrame macro="">
      <xdr:nvGraphicFramePr>
        <xdr:cNvPr id="1248" name="Chart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5</xdr:row>
      <xdr:rowOff>0</xdr:rowOff>
    </xdr:from>
    <xdr:to>
      <xdr:col>21</xdr:col>
      <xdr:colOff>200782</xdr:colOff>
      <xdr:row>20</xdr:row>
      <xdr:rowOff>93220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8C4173-202B-BE8D-1808-99EF82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9400" y="952500"/>
          <a:ext cx="4334632" cy="29507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13</xdr:col>
      <xdr:colOff>208399</xdr:colOff>
      <xdr:row>43</xdr:row>
      <xdr:rowOff>93220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8C3315-84D1-6DBD-7A9B-61657B0AA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1393" y="5334000"/>
          <a:ext cx="4304149" cy="2950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topLeftCell="B1" zoomScale="130" zoomScaleNormal="130" workbookViewId="0">
      <selection activeCell="X9" sqref="X9"/>
    </sheetView>
  </sheetViews>
  <sheetFormatPr defaultColWidth="8.85546875" defaultRowHeight="15" x14ac:dyDescent="0.25"/>
  <cols>
    <col min="1" max="1" width="26.42578125" customWidth="1"/>
    <col min="2" max="2" width="23.85546875" customWidth="1"/>
  </cols>
  <sheetData>
    <row r="1" spans="1:3" x14ac:dyDescent="0.25">
      <c r="A1" s="5" t="s">
        <v>14</v>
      </c>
      <c r="B1" s="2"/>
    </row>
    <row r="2" spans="1:3" x14ac:dyDescent="0.25">
      <c r="A2" s="2"/>
      <c r="B2" s="2"/>
    </row>
    <row r="3" spans="1:3" x14ac:dyDescent="0.25">
      <c r="A3" s="2"/>
      <c r="B3" s="2"/>
      <c r="C3" s="2">
        <v>2023</v>
      </c>
    </row>
    <row r="4" spans="1:3" x14ac:dyDescent="0.25">
      <c r="A4" s="2"/>
      <c r="B4" s="4" t="s">
        <v>16</v>
      </c>
      <c r="C4" s="11">
        <v>5.6177502023199349E-2</v>
      </c>
    </row>
    <row r="5" spans="1:3" x14ac:dyDescent="0.25">
      <c r="A5" s="2"/>
      <c r="B5" s="4" t="s">
        <v>2</v>
      </c>
      <c r="C5" s="11">
        <v>6.2367405978784957E-2</v>
      </c>
    </row>
    <row r="6" spans="1:3" x14ac:dyDescent="0.25">
      <c r="A6" s="2"/>
      <c r="B6" s="4" t="s">
        <v>3</v>
      </c>
      <c r="C6" s="11">
        <v>5.0018375862044114E-2</v>
      </c>
    </row>
    <row r="7" spans="1:3" x14ac:dyDescent="0.25">
      <c r="A7" s="2"/>
      <c r="B7" s="4" t="s">
        <v>4</v>
      </c>
      <c r="C7" s="11">
        <v>2.659272366537847E-2</v>
      </c>
    </row>
    <row r="8" spans="1:3" x14ac:dyDescent="0.25">
      <c r="A8" s="2"/>
      <c r="B8" s="4"/>
    </row>
    <row r="9" spans="1:3" x14ac:dyDescent="0.25">
      <c r="A9" s="3"/>
      <c r="B9" s="3"/>
    </row>
    <row r="10" spans="1:3" x14ac:dyDescent="0.25">
      <c r="A10" s="3"/>
      <c r="B10" s="3"/>
    </row>
    <row r="11" spans="1:3" x14ac:dyDescent="0.25">
      <c r="A11" s="8" t="s">
        <v>15</v>
      </c>
      <c r="B11" s="3"/>
    </row>
    <row r="12" spans="1:3" x14ac:dyDescent="0.25">
      <c r="A12" s="3"/>
      <c r="B12" s="3"/>
    </row>
    <row r="13" spans="1:3" x14ac:dyDescent="0.25">
      <c r="A13" s="3"/>
      <c r="B13" s="3"/>
    </row>
    <row r="15" spans="1:3" x14ac:dyDescent="0.25">
      <c r="A15" s="3"/>
    </row>
    <row r="16" spans="1:3" x14ac:dyDescent="0.25">
      <c r="A16" s="2" t="s">
        <v>17</v>
      </c>
      <c r="B16" s="7" t="s">
        <v>20</v>
      </c>
    </row>
    <row r="17" spans="1:2" x14ac:dyDescent="0.25">
      <c r="A17" s="3"/>
      <c r="B17" s="3" t="s">
        <v>21</v>
      </c>
    </row>
    <row r="18" spans="1:2" x14ac:dyDescent="0.25">
      <c r="A18" s="3"/>
      <c r="B18" s="3"/>
    </row>
  </sheetData>
  <phoneticPr fontId="6" type="noConversion"/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C887-3882-49AD-AB71-C0E0360E3D94}">
  <dimension ref="A1:L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:E7"/>
    </sheetView>
  </sheetViews>
  <sheetFormatPr defaultColWidth="8.85546875" defaultRowHeight="15" x14ac:dyDescent="0.25"/>
  <cols>
    <col min="1" max="1" width="27.42578125" customWidth="1"/>
    <col min="2" max="2" width="23.85546875" customWidth="1"/>
    <col min="3" max="3" width="11.5703125" customWidth="1"/>
    <col min="4" max="4" width="17.42578125" customWidth="1"/>
    <col min="6" max="6" width="10.28515625" customWidth="1"/>
    <col min="7" max="7" width="10.7109375" customWidth="1"/>
    <col min="8" max="8" width="10.28515625" customWidth="1"/>
    <col min="9" max="9" width="5.7109375" customWidth="1"/>
    <col min="10" max="10" width="6" customWidth="1"/>
    <col min="11" max="11" width="15" customWidth="1"/>
    <col min="12" max="12" width="15.140625" customWidth="1"/>
  </cols>
  <sheetData>
    <row r="1" spans="1:12" x14ac:dyDescent="0.25">
      <c r="A1" s="5" t="s">
        <v>13</v>
      </c>
      <c r="B1" s="2"/>
    </row>
    <row r="2" spans="1:12" x14ac:dyDescent="0.25">
      <c r="A2" s="2"/>
      <c r="B2" s="2"/>
    </row>
    <row r="3" spans="1:12" x14ac:dyDescent="0.25">
      <c r="A3" s="2"/>
      <c r="B3" s="2"/>
      <c r="C3" s="2" t="s">
        <v>6</v>
      </c>
      <c r="D3" s="2" t="s">
        <v>7</v>
      </c>
      <c r="E3">
        <v>2023</v>
      </c>
      <c r="F3" s="7" t="s">
        <v>18</v>
      </c>
      <c r="G3" t="s">
        <v>19</v>
      </c>
      <c r="H3" t="s">
        <v>8</v>
      </c>
      <c r="I3" t="s">
        <v>9</v>
      </c>
      <c r="J3" t="s">
        <v>10</v>
      </c>
      <c r="K3" t="s">
        <v>11</v>
      </c>
      <c r="L3" t="s">
        <v>12</v>
      </c>
    </row>
    <row r="4" spans="1:12" x14ac:dyDescent="0.25">
      <c r="A4" s="9"/>
      <c r="B4" s="2" t="s">
        <v>1</v>
      </c>
      <c r="C4" s="12">
        <v>2499</v>
      </c>
      <c r="D4" s="12">
        <v>44484</v>
      </c>
      <c r="E4" s="6">
        <f>C4/D4</f>
        <v>5.6177502023199349E-2</v>
      </c>
      <c r="F4" s="12">
        <v>582</v>
      </c>
      <c r="G4" s="12">
        <v>2278</v>
      </c>
      <c r="H4" s="10">
        <f>SQRT(F4^2-(E4^2*G4^2))/D4</f>
        <v>1.2763154798783025E-2</v>
      </c>
      <c r="I4" s="10">
        <f>H4/1.645</f>
        <v>7.758756716585425E-3</v>
      </c>
      <c r="J4" s="10">
        <f>I4/E4</f>
        <v>0.13811145809547262</v>
      </c>
      <c r="K4" s="10">
        <f>E4+H4</f>
        <v>6.8940656821982374E-2</v>
      </c>
      <c r="L4" s="10">
        <f>E4-H4</f>
        <v>4.3414347224416325E-2</v>
      </c>
    </row>
    <row r="5" spans="1:12" x14ac:dyDescent="0.25">
      <c r="A5" s="9"/>
      <c r="B5" s="2" t="s">
        <v>2</v>
      </c>
      <c r="C5" s="12">
        <v>5174</v>
      </c>
      <c r="D5" s="12">
        <v>82960</v>
      </c>
      <c r="E5" s="6">
        <f>C5/D5</f>
        <v>6.2367405978784957E-2</v>
      </c>
      <c r="F5" s="12">
        <v>884</v>
      </c>
      <c r="G5" s="12">
        <v>3870</v>
      </c>
      <c r="H5" s="10">
        <f>SQRT(F5^2-(E5^2*G5^2))/D5</f>
        <v>1.0250867053584255E-2</v>
      </c>
      <c r="I5" s="10">
        <f>H5/1.645</f>
        <v>6.2315301237594253E-3</v>
      </c>
      <c r="J5" s="10">
        <f>I5/E5</f>
        <v>9.9916455173382671E-2</v>
      </c>
      <c r="K5" s="10">
        <f>E5+H5</f>
        <v>7.2618273032369215E-2</v>
      </c>
      <c r="L5" s="10">
        <f>E5-H5</f>
        <v>5.2116538925200698E-2</v>
      </c>
    </row>
    <row r="6" spans="1:12" x14ac:dyDescent="0.25">
      <c r="A6" s="9"/>
      <c r="B6" s="2" t="s">
        <v>3</v>
      </c>
      <c r="C6" s="12">
        <v>6941</v>
      </c>
      <c r="D6" s="12">
        <v>138769</v>
      </c>
      <c r="E6" s="6">
        <f>C6/D6</f>
        <v>5.0018375862044114E-2</v>
      </c>
      <c r="F6" s="12">
        <v>913</v>
      </c>
      <c r="G6" s="12">
        <v>4217</v>
      </c>
      <c r="H6" s="10">
        <f>SQRT(F6^2-(E6^2*G6^2))/D6</f>
        <v>6.4012924995770458E-3</v>
      </c>
      <c r="I6" s="10">
        <f>H6/1.645</f>
        <v>3.8913632216273832E-3</v>
      </c>
      <c r="J6" s="10">
        <f>I6/E6</f>
        <v>7.7798672079240794E-2</v>
      </c>
      <c r="K6" s="10">
        <f>E6+H6</f>
        <v>5.6419668361621156E-2</v>
      </c>
      <c r="L6" s="10">
        <f>E6-H6</f>
        <v>4.3617083362467071E-2</v>
      </c>
    </row>
    <row r="7" spans="1:12" x14ac:dyDescent="0.25">
      <c r="A7" s="9"/>
      <c r="B7" s="2" t="s">
        <v>4</v>
      </c>
      <c r="C7" s="12">
        <v>10535</v>
      </c>
      <c r="D7" s="12">
        <v>396161</v>
      </c>
      <c r="E7" s="6">
        <f>C7/D7</f>
        <v>2.659272366537847E-2</v>
      </c>
      <c r="F7" s="12">
        <v>1231</v>
      </c>
      <c r="G7" s="12">
        <v>4701</v>
      </c>
      <c r="H7" s="10">
        <f>SQRT(F7^2-(E7^2*G7^2))/D7</f>
        <v>3.0912579077023114E-3</v>
      </c>
      <c r="I7" s="10">
        <f>H7/1.645</f>
        <v>1.879184138420858E-3</v>
      </c>
      <c r="J7" s="10">
        <f>I7/E7</f>
        <v>7.0665350494631754E-2</v>
      </c>
      <c r="K7" s="10">
        <f>E7+H7</f>
        <v>2.9683981573080782E-2</v>
      </c>
      <c r="L7" s="10">
        <f>E7-H7</f>
        <v>2.3501465757676157E-2</v>
      </c>
    </row>
    <row r="8" spans="1:12" x14ac:dyDescent="0.25">
      <c r="A8" s="2"/>
      <c r="B8" s="4"/>
    </row>
    <row r="9" spans="1:12" x14ac:dyDescent="0.25">
      <c r="A9" s="3"/>
      <c r="B9" s="3"/>
    </row>
    <row r="10" spans="1:12" x14ac:dyDescent="0.25">
      <c r="A10" s="3"/>
      <c r="B10" s="3"/>
    </row>
    <row r="11" spans="1:12" ht="51.75" x14ac:dyDescent="0.25">
      <c r="A11" s="1" t="s">
        <v>5</v>
      </c>
      <c r="B11" s="3"/>
    </row>
    <row r="12" spans="1:12" x14ac:dyDescent="0.25">
      <c r="A12" s="3"/>
      <c r="B12" s="3"/>
    </row>
    <row r="13" spans="1:12" x14ac:dyDescent="0.25">
      <c r="A13" s="3"/>
      <c r="B13" s="3"/>
    </row>
    <row r="14" spans="1:12" x14ac:dyDescent="0.25">
      <c r="A14" s="2" t="s">
        <v>0</v>
      </c>
      <c r="B14" s="7" t="s">
        <v>20</v>
      </c>
    </row>
    <row r="15" spans="1:12" x14ac:dyDescent="0.25">
      <c r="A15" s="3"/>
    </row>
    <row r="16" spans="1:1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922F-88BB-4A0E-B39F-3EF2D70AE5DA}">
  <dimension ref="A1:L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6" sqref="T6"/>
    </sheetView>
  </sheetViews>
  <sheetFormatPr defaultColWidth="8.85546875" defaultRowHeight="15" x14ac:dyDescent="0.25"/>
  <cols>
    <col min="1" max="1" width="27.42578125" customWidth="1"/>
    <col min="2" max="2" width="23.85546875" customWidth="1"/>
    <col min="3" max="3" width="9.140625" bestFit="1" customWidth="1"/>
    <col min="6" max="7" width="9.5703125" bestFit="1" customWidth="1"/>
  </cols>
  <sheetData>
    <row r="1" spans="1:12" x14ac:dyDescent="0.25">
      <c r="A1" s="5" t="s">
        <v>13</v>
      </c>
      <c r="B1" s="2"/>
    </row>
    <row r="2" spans="1:12" x14ac:dyDescent="0.25">
      <c r="A2" s="2"/>
      <c r="B2" s="2"/>
    </row>
    <row r="3" spans="1:12" x14ac:dyDescent="0.25">
      <c r="A3" s="2"/>
      <c r="B3" s="2"/>
      <c r="C3" s="2" t="s">
        <v>6</v>
      </c>
      <c r="D3" s="2" t="s">
        <v>7</v>
      </c>
      <c r="E3">
        <v>2022</v>
      </c>
      <c r="F3" s="7" t="s">
        <v>18</v>
      </c>
      <c r="G3" t="s">
        <v>19</v>
      </c>
      <c r="H3" t="s">
        <v>8</v>
      </c>
      <c r="I3" t="s">
        <v>9</v>
      </c>
      <c r="J3" t="s">
        <v>10</v>
      </c>
      <c r="K3" t="s">
        <v>11</v>
      </c>
      <c r="L3" t="s">
        <v>12</v>
      </c>
    </row>
    <row r="4" spans="1:12" x14ac:dyDescent="0.25">
      <c r="A4" s="9"/>
      <c r="B4" s="2" t="s">
        <v>1</v>
      </c>
      <c r="C4" s="12">
        <v>2346</v>
      </c>
      <c r="D4" s="12">
        <v>47130</v>
      </c>
      <c r="E4" s="6">
        <f>C4/D4</f>
        <v>4.9777211966900062E-2</v>
      </c>
      <c r="F4" s="12">
        <v>567</v>
      </c>
      <c r="G4" s="12">
        <v>2287</v>
      </c>
      <c r="H4" s="10">
        <f>SQRT(F4^2-(E4^2*G4^2))/D4</f>
        <v>1.1785575607002644E-2</v>
      </c>
      <c r="I4" s="10">
        <f>H4/1.645</f>
        <v>7.1644836516733396E-3</v>
      </c>
      <c r="J4" s="10">
        <f>I4/E4</f>
        <v>0.14393099509947335</v>
      </c>
      <c r="K4" s="10">
        <f>E4+H4</f>
        <v>6.1562787573902704E-2</v>
      </c>
      <c r="L4" s="10">
        <f>E4-H4</f>
        <v>3.799163635989742E-2</v>
      </c>
    </row>
    <row r="5" spans="1:12" x14ac:dyDescent="0.25">
      <c r="A5" s="9"/>
      <c r="B5" s="2" t="s">
        <v>2</v>
      </c>
      <c r="C5" s="12">
        <v>5053</v>
      </c>
      <c r="D5" s="12">
        <v>85138</v>
      </c>
      <c r="E5" s="6">
        <f>C5/D5</f>
        <v>5.9350701214498813E-2</v>
      </c>
      <c r="F5" s="12">
        <v>835</v>
      </c>
      <c r="G5" s="12">
        <v>3073</v>
      </c>
      <c r="H5" s="10">
        <f>SQRT(F5^2-(E5^2*G5^2))/D5</f>
        <v>9.5707898931182665E-3</v>
      </c>
      <c r="I5" s="10">
        <f>H5/1.645</f>
        <v>5.8181093575187031E-3</v>
      </c>
      <c r="J5" s="10">
        <f>I5/E5</f>
        <v>9.8029328019083192E-2</v>
      </c>
      <c r="K5" s="10">
        <f>E5+H5</f>
        <v>6.8921491107617083E-2</v>
      </c>
      <c r="L5" s="10">
        <f>E5-H5</f>
        <v>4.9779911321380543E-2</v>
      </c>
    </row>
    <row r="6" spans="1:12" x14ac:dyDescent="0.25">
      <c r="A6" s="9"/>
      <c r="B6" s="2" t="s">
        <v>3</v>
      </c>
      <c r="C6" s="12">
        <v>6241</v>
      </c>
      <c r="D6" s="12">
        <v>140214</v>
      </c>
      <c r="E6" s="6">
        <f>C6/D6</f>
        <v>4.4510533898184206E-2</v>
      </c>
      <c r="F6" s="12">
        <v>839</v>
      </c>
      <c r="G6" s="12">
        <v>3873</v>
      </c>
      <c r="H6" s="10">
        <f>SQRT(F6^2-(E6^2*G6^2))/D6</f>
        <v>5.8560387095612822E-3</v>
      </c>
      <c r="I6" s="10">
        <f>H6/1.645</f>
        <v>3.5599019511010832E-3</v>
      </c>
      <c r="J6" s="10">
        <f>I6/E6</f>
        <v>7.9978864312079359E-2</v>
      </c>
      <c r="K6" s="10">
        <f>E6+H6</f>
        <v>5.0366572607745491E-2</v>
      </c>
      <c r="L6" s="10">
        <f>E6-H6</f>
        <v>3.865449518862292E-2</v>
      </c>
    </row>
    <row r="7" spans="1:12" x14ac:dyDescent="0.25">
      <c r="A7" s="9"/>
      <c r="B7" s="2" t="s">
        <v>4</v>
      </c>
      <c r="C7" s="12">
        <v>9259</v>
      </c>
      <c r="D7" s="12">
        <v>375761</v>
      </c>
      <c r="E7" s="6">
        <f>C7/D7</f>
        <v>2.4640662548800967E-2</v>
      </c>
      <c r="F7" s="12">
        <v>997</v>
      </c>
      <c r="G7" s="12">
        <v>4806</v>
      </c>
      <c r="H7" s="10">
        <f>SQRT(F7^2-(E7^2*G7^2))/D7</f>
        <v>2.6344988199741219E-3</v>
      </c>
      <c r="I7" s="10">
        <f>H7/1.645</f>
        <v>1.6015190394979464E-3</v>
      </c>
      <c r="J7" s="10">
        <f>I7/E7</f>
        <v>6.4994966605550042E-2</v>
      </c>
      <c r="K7" s="10">
        <f>E7+H7</f>
        <v>2.7275161368775089E-2</v>
      </c>
      <c r="L7" s="10">
        <f>E7-H7</f>
        <v>2.2006163728826845E-2</v>
      </c>
    </row>
    <row r="8" spans="1:12" x14ac:dyDescent="0.25">
      <c r="A8" s="2"/>
      <c r="B8" s="4"/>
    </row>
    <row r="9" spans="1:12" x14ac:dyDescent="0.25">
      <c r="A9" s="3"/>
      <c r="B9" s="3"/>
    </row>
    <row r="10" spans="1:12" x14ac:dyDescent="0.25">
      <c r="A10" s="3"/>
      <c r="B10" s="3"/>
    </row>
    <row r="11" spans="1:12" ht="51.75" x14ac:dyDescent="0.25">
      <c r="A11" s="1" t="s">
        <v>5</v>
      </c>
      <c r="B11" s="3"/>
    </row>
    <row r="12" spans="1:12" x14ac:dyDescent="0.25">
      <c r="A12" s="3"/>
      <c r="B12" s="3"/>
    </row>
    <row r="13" spans="1:12" x14ac:dyDescent="0.25">
      <c r="A13" s="3"/>
      <c r="B13" s="3"/>
    </row>
    <row r="14" spans="1:12" x14ac:dyDescent="0.25">
      <c r="A14" s="2" t="s">
        <v>0</v>
      </c>
      <c r="B14" s="7" t="s">
        <v>20</v>
      </c>
    </row>
    <row r="15" spans="1:12" x14ac:dyDescent="0.25">
      <c r="A15" s="3"/>
    </row>
    <row r="16" spans="1:1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3B56-1D3E-4334-840E-422F32BB56A9}">
  <dimension ref="A1:L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:E6"/>
    </sheetView>
  </sheetViews>
  <sheetFormatPr defaultColWidth="8.85546875" defaultRowHeight="15" x14ac:dyDescent="0.25"/>
  <cols>
    <col min="1" max="1" width="27.42578125" customWidth="1"/>
    <col min="2" max="2" width="23.85546875" customWidth="1"/>
    <col min="3" max="3" width="9.140625" bestFit="1" customWidth="1"/>
    <col min="6" max="7" width="9.5703125" bestFit="1" customWidth="1"/>
  </cols>
  <sheetData>
    <row r="1" spans="1:12" x14ac:dyDescent="0.25">
      <c r="A1" s="5" t="s">
        <v>13</v>
      </c>
      <c r="B1" s="2"/>
    </row>
    <row r="2" spans="1:12" x14ac:dyDescent="0.25">
      <c r="A2" s="2"/>
      <c r="B2" s="2"/>
    </row>
    <row r="3" spans="1:12" x14ac:dyDescent="0.25">
      <c r="A3" s="2"/>
      <c r="B3" s="2"/>
      <c r="C3" s="2" t="s">
        <v>6</v>
      </c>
      <c r="D3" s="2" t="s">
        <v>7</v>
      </c>
      <c r="E3">
        <v>2021</v>
      </c>
      <c r="F3" s="7" t="s">
        <v>18</v>
      </c>
      <c r="G3" t="s">
        <v>19</v>
      </c>
      <c r="H3" t="s">
        <v>8</v>
      </c>
      <c r="I3" t="s">
        <v>9</v>
      </c>
      <c r="J3" t="s">
        <v>10</v>
      </c>
      <c r="K3" t="s">
        <v>11</v>
      </c>
      <c r="L3" t="s">
        <v>12</v>
      </c>
    </row>
    <row r="4" spans="1:12" x14ac:dyDescent="0.25">
      <c r="A4" s="9"/>
      <c r="B4" s="2" t="s">
        <v>1</v>
      </c>
      <c r="C4" s="12">
        <v>2648</v>
      </c>
      <c r="D4" s="12">
        <v>47178</v>
      </c>
      <c r="E4" s="13">
        <f>C4/D4</f>
        <v>5.6127856204162954E-2</v>
      </c>
      <c r="F4" s="12">
        <v>647</v>
      </c>
      <c r="G4" s="12">
        <v>2612</v>
      </c>
      <c r="H4" s="10">
        <f>SQRT(F4^2-(E4^2*G4^2))/D4</f>
        <v>1.3357309787880354E-2</v>
      </c>
      <c r="I4" s="10">
        <f>H4/1.645</f>
        <v>8.119945159805686E-3</v>
      </c>
      <c r="J4" s="10">
        <f>I4/E4</f>
        <v>0.1446687208267797</v>
      </c>
      <c r="K4" s="10">
        <f>E4+H4</f>
        <v>6.948516599204331E-2</v>
      </c>
      <c r="L4" s="10">
        <f>E4-H4</f>
        <v>4.2770546416282598E-2</v>
      </c>
    </row>
    <row r="5" spans="1:12" x14ac:dyDescent="0.25">
      <c r="A5" s="9"/>
      <c r="B5" s="2" t="s">
        <v>2</v>
      </c>
      <c r="C5" s="12">
        <v>5328</v>
      </c>
      <c r="D5" s="12">
        <v>88459</v>
      </c>
      <c r="E5" s="13">
        <f>C5/D5</f>
        <v>6.0231293593642252E-2</v>
      </c>
      <c r="F5" s="12">
        <v>928</v>
      </c>
      <c r="G5" s="12">
        <v>3391</v>
      </c>
      <c r="H5" s="10">
        <f>SQRT(F5^2-(E5^2*G5^2))/D5</f>
        <v>1.0233496438242956E-2</v>
      </c>
      <c r="I5" s="10">
        <f>H5/1.645</f>
        <v>6.2209704791750487E-3</v>
      </c>
      <c r="J5" s="10">
        <f>I5/E5</f>
        <v>0.10328468986812042</v>
      </c>
      <c r="K5" s="10">
        <f>E5+H5</f>
        <v>7.0464790031885202E-2</v>
      </c>
      <c r="L5" s="10">
        <f>E5-H5</f>
        <v>4.9997797155399294E-2</v>
      </c>
    </row>
    <row r="6" spans="1:12" x14ac:dyDescent="0.25">
      <c r="A6" s="9"/>
      <c r="B6" s="2" t="s">
        <v>3</v>
      </c>
      <c r="C6" s="12">
        <v>5976</v>
      </c>
      <c r="D6" s="12">
        <v>140940</v>
      </c>
      <c r="E6" s="13">
        <f>C6/D6</f>
        <v>4.2401021711366539E-2</v>
      </c>
      <c r="F6" s="12">
        <v>827</v>
      </c>
      <c r="G6" s="12">
        <v>3585</v>
      </c>
      <c r="H6" s="10">
        <f>SQRT(F6^2-(E6^2*G6^2))/D6</f>
        <v>5.7677735308562742E-3</v>
      </c>
      <c r="I6" s="10">
        <f>H6/1.645</f>
        <v>3.5062453075114129E-3</v>
      </c>
      <c r="J6" s="10">
        <f>I6/E6</f>
        <v>8.2692472162091454E-2</v>
      </c>
      <c r="K6" s="10">
        <f>E6+H6</f>
        <v>4.8168795242222812E-2</v>
      </c>
      <c r="L6" s="10">
        <f>E6-H6</f>
        <v>3.6633248180510267E-2</v>
      </c>
    </row>
    <row r="7" spans="1:12" x14ac:dyDescent="0.25">
      <c r="A7" s="9"/>
      <c r="B7" s="2" t="s">
        <v>4</v>
      </c>
      <c r="C7" s="12">
        <v>9504</v>
      </c>
      <c r="D7" s="12">
        <v>359145</v>
      </c>
      <c r="E7" s="13">
        <f>C7/D7</f>
        <v>2.6462849267009148E-2</v>
      </c>
      <c r="F7" s="12">
        <v>1003</v>
      </c>
      <c r="G7" s="12">
        <v>4816</v>
      </c>
      <c r="H7" s="10">
        <f>SQRT(F7^2-(E7^2*G7^2))/D7</f>
        <v>2.7701073889304464E-3</v>
      </c>
      <c r="I7" s="10">
        <f>H7/1.645</f>
        <v>1.6839558595321863E-3</v>
      </c>
      <c r="J7" s="10">
        <f>I7/E7</f>
        <v>6.363471455931051E-2</v>
      </c>
      <c r="K7" s="10">
        <f>E7+H7</f>
        <v>2.9232956655939595E-2</v>
      </c>
      <c r="L7" s="10">
        <f>E7-H7</f>
        <v>2.36927418780787E-2</v>
      </c>
    </row>
    <row r="8" spans="1:12" x14ac:dyDescent="0.25">
      <c r="A8" s="2"/>
      <c r="B8" s="4"/>
    </row>
    <row r="9" spans="1:12" x14ac:dyDescent="0.25">
      <c r="A9" s="3"/>
      <c r="B9" s="3"/>
    </row>
    <row r="10" spans="1:12" x14ac:dyDescent="0.25">
      <c r="A10" s="3"/>
      <c r="B10" s="3"/>
    </row>
    <row r="11" spans="1:12" ht="51.75" x14ac:dyDescent="0.25">
      <c r="A11" s="1" t="s">
        <v>5</v>
      </c>
      <c r="B11" s="3"/>
    </row>
    <row r="12" spans="1:12" x14ac:dyDescent="0.25">
      <c r="A12" s="3"/>
      <c r="B12" s="3"/>
    </row>
    <row r="13" spans="1:12" x14ac:dyDescent="0.25">
      <c r="A13" s="3"/>
      <c r="B13" s="3"/>
    </row>
    <row r="14" spans="1:12" x14ac:dyDescent="0.25">
      <c r="A14" s="2" t="s">
        <v>0</v>
      </c>
      <c r="B14" s="7" t="s">
        <v>20</v>
      </c>
    </row>
    <row r="15" spans="1:12" x14ac:dyDescent="0.25">
      <c r="A15" s="3"/>
    </row>
    <row r="16" spans="1:1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BE9B-043E-41D3-A6D7-339E37F3C0AB}">
  <dimension ref="A1:L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" sqref="E3"/>
    </sheetView>
  </sheetViews>
  <sheetFormatPr defaultColWidth="8.85546875" defaultRowHeight="15" x14ac:dyDescent="0.25"/>
  <cols>
    <col min="1" max="1" width="27.42578125" customWidth="1"/>
    <col min="2" max="2" width="23.85546875" customWidth="1"/>
    <col min="3" max="3" width="9.140625" bestFit="1" customWidth="1"/>
    <col min="6" max="7" width="9.5703125" bestFit="1" customWidth="1"/>
  </cols>
  <sheetData>
    <row r="1" spans="1:12" x14ac:dyDescent="0.25">
      <c r="A1" s="5" t="s">
        <v>13</v>
      </c>
      <c r="B1" s="2"/>
    </row>
    <row r="2" spans="1:12" x14ac:dyDescent="0.25">
      <c r="A2" s="2"/>
      <c r="B2" s="2"/>
    </row>
    <row r="3" spans="1:12" x14ac:dyDescent="0.25">
      <c r="A3" s="2"/>
      <c r="B3" s="2"/>
      <c r="C3" s="2" t="s">
        <v>6</v>
      </c>
      <c r="D3" s="2" t="s">
        <v>7</v>
      </c>
      <c r="E3">
        <v>2020</v>
      </c>
      <c r="F3" s="7" t="s">
        <v>18</v>
      </c>
      <c r="G3" t="s">
        <v>19</v>
      </c>
      <c r="H3" t="s">
        <v>8</v>
      </c>
      <c r="I3" t="s">
        <v>9</v>
      </c>
      <c r="J3" t="s">
        <v>10</v>
      </c>
      <c r="K3" t="s">
        <v>11</v>
      </c>
      <c r="L3" t="s">
        <v>12</v>
      </c>
    </row>
    <row r="4" spans="1:12" x14ac:dyDescent="0.25">
      <c r="A4" s="9"/>
      <c r="B4" s="2" t="s">
        <v>1</v>
      </c>
      <c r="C4" s="12">
        <v>2638</v>
      </c>
      <c r="D4" s="12">
        <v>49567</v>
      </c>
      <c r="E4" s="6">
        <f>C4/D4</f>
        <v>5.3220892932798032E-2</v>
      </c>
      <c r="F4" s="12">
        <v>520</v>
      </c>
      <c r="G4" s="12">
        <v>2290</v>
      </c>
      <c r="H4" s="10">
        <f>SQRT(F4^2-(E4^2*G4^2))/D4</f>
        <v>1.019863727494378E-2</v>
      </c>
      <c r="I4" s="10">
        <f>H4/1.645</f>
        <v>6.1997794984460664E-3</v>
      </c>
      <c r="J4" s="10">
        <f>I4/E4</f>
        <v>0.11649145959040037</v>
      </c>
      <c r="K4" s="10">
        <f>E4+H4</f>
        <v>6.3419530207741812E-2</v>
      </c>
      <c r="L4" s="10">
        <f>E4-H4</f>
        <v>4.3022255657854253E-2</v>
      </c>
    </row>
    <row r="5" spans="1:12" x14ac:dyDescent="0.25">
      <c r="A5" s="9"/>
      <c r="B5" s="2" t="s">
        <v>2</v>
      </c>
      <c r="C5" s="12">
        <v>4788</v>
      </c>
      <c r="D5" s="12">
        <v>87526</v>
      </c>
      <c r="E5" s="6">
        <f>C5/D5</f>
        <v>5.4703745172862923E-2</v>
      </c>
      <c r="F5" s="12">
        <v>943</v>
      </c>
      <c r="G5" s="12">
        <v>2968</v>
      </c>
      <c r="H5" s="10">
        <f>SQRT(F5^2-(E5^2*G5^2))/D5</f>
        <v>1.061304810762053E-2</v>
      </c>
      <c r="I5" s="10">
        <f>H5/1.645</f>
        <v>6.4517009772769186E-3</v>
      </c>
      <c r="J5" s="10">
        <f>I5/E5</f>
        <v>0.117938926427974</v>
      </c>
      <c r="K5" s="10">
        <f>E5+H5</f>
        <v>6.5316793280483454E-2</v>
      </c>
      <c r="L5" s="10">
        <f>E5-H5</f>
        <v>4.4090697065242393E-2</v>
      </c>
    </row>
    <row r="6" spans="1:12" x14ac:dyDescent="0.25">
      <c r="A6" s="9"/>
      <c r="B6" s="2" t="s">
        <v>3</v>
      </c>
      <c r="C6" s="12">
        <v>6104</v>
      </c>
      <c r="D6" s="12">
        <v>144309</v>
      </c>
      <c r="E6" s="6">
        <f>C6/D6</f>
        <v>4.229812416412005E-2</v>
      </c>
      <c r="F6" s="12">
        <v>883</v>
      </c>
      <c r="G6" s="12">
        <v>4345</v>
      </c>
      <c r="H6" s="10">
        <f>SQRT(F6^2-(E6^2*G6^2))/D6</f>
        <v>5.9848099512263362E-3</v>
      </c>
      <c r="I6" s="10">
        <f>H6/1.645</f>
        <v>3.6381823411710248E-3</v>
      </c>
      <c r="J6" s="10">
        <f>I6/E6</f>
        <v>8.6012853124516606E-2</v>
      </c>
      <c r="K6" s="10">
        <f>E6+H6</f>
        <v>4.8282934115346385E-2</v>
      </c>
      <c r="L6" s="10">
        <f>E6-H6</f>
        <v>3.6313314212893716E-2</v>
      </c>
    </row>
    <row r="7" spans="1:12" x14ac:dyDescent="0.25">
      <c r="A7" s="9"/>
      <c r="B7" s="2" t="s">
        <v>4</v>
      </c>
      <c r="C7" s="12">
        <v>9391</v>
      </c>
      <c r="D7" s="12">
        <v>389224</v>
      </c>
      <c r="E7" s="6">
        <f>C7/D7</f>
        <v>2.4127494707417835E-2</v>
      </c>
      <c r="F7" s="12">
        <v>1014</v>
      </c>
      <c r="G7" s="12">
        <v>4453</v>
      </c>
      <c r="H7" s="10">
        <f>SQRT(F7^2-(E7^2*G7^2))/D7</f>
        <v>2.5905185018782759E-3</v>
      </c>
      <c r="I7" s="10">
        <f>H7/1.645</f>
        <v>1.5747832838165811E-3</v>
      </c>
      <c r="J7" s="10">
        <f>I7/E7</f>
        <v>6.526924170591257E-2</v>
      </c>
      <c r="K7" s="10">
        <f>E7+H7</f>
        <v>2.671801320929611E-2</v>
      </c>
      <c r="L7" s="10">
        <f>E7-H7</f>
        <v>2.153697620553956E-2</v>
      </c>
    </row>
    <row r="8" spans="1:12" x14ac:dyDescent="0.25">
      <c r="A8" s="2"/>
      <c r="B8" s="4"/>
    </row>
    <row r="9" spans="1:12" x14ac:dyDescent="0.25">
      <c r="A9" s="3"/>
      <c r="B9" s="3"/>
    </row>
    <row r="10" spans="1:12" x14ac:dyDescent="0.25">
      <c r="A10" s="3"/>
      <c r="B10" s="3"/>
    </row>
    <row r="11" spans="1:12" ht="51.75" x14ac:dyDescent="0.25">
      <c r="A11" s="1" t="s">
        <v>5</v>
      </c>
      <c r="B11" s="3"/>
    </row>
    <row r="12" spans="1:12" x14ac:dyDescent="0.25">
      <c r="A12" s="3"/>
      <c r="B12" s="3"/>
    </row>
    <row r="13" spans="1:12" x14ac:dyDescent="0.25">
      <c r="A13" s="3"/>
      <c r="B13" s="3"/>
    </row>
    <row r="14" spans="1:12" x14ac:dyDescent="0.25">
      <c r="A14" s="2" t="s">
        <v>0</v>
      </c>
      <c r="B14" s="7" t="s">
        <v>20</v>
      </c>
    </row>
    <row r="15" spans="1:12" x14ac:dyDescent="0.25">
      <c r="A15" s="3"/>
    </row>
    <row r="16" spans="1:1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7F17-7771-4EFC-B3B0-5594D416E019}">
  <dimension ref="A1:L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1" sqref="G11"/>
    </sheetView>
  </sheetViews>
  <sheetFormatPr defaultColWidth="8.85546875" defaultRowHeight="15" x14ac:dyDescent="0.25"/>
  <cols>
    <col min="1" max="1" width="27.42578125" customWidth="1"/>
    <col min="2" max="2" width="23.85546875" customWidth="1"/>
    <col min="3" max="3" width="9.140625" bestFit="1" customWidth="1"/>
    <col min="6" max="7" width="9.5703125" bestFit="1" customWidth="1"/>
  </cols>
  <sheetData>
    <row r="1" spans="1:12" x14ac:dyDescent="0.25">
      <c r="A1" s="5" t="s">
        <v>13</v>
      </c>
      <c r="B1" s="2"/>
    </row>
    <row r="2" spans="1:12" x14ac:dyDescent="0.25">
      <c r="A2" s="2"/>
      <c r="B2" s="2"/>
    </row>
    <row r="3" spans="1:12" x14ac:dyDescent="0.25">
      <c r="A3" s="2"/>
      <c r="B3" s="2"/>
      <c r="C3" s="2" t="s">
        <v>6</v>
      </c>
      <c r="D3" s="2" t="s">
        <v>7</v>
      </c>
      <c r="E3">
        <v>2019</v>
      </c>
      <c r="F3" s="7" t="s">
        <v>18</v>
      </c>
      <c r="G3" t="s">
        <v>19</v>
      </c>
      <c r="H3" t="s">
        <v>8</v>
      </c>
      <c r="I3" t="s">
        <v>9</v>
      </c>
      <c r="J3" t="s">
        <v>10</v>
      </c>
      <c r="K3" t="s">
        <v>11</v>
      </c>
      <c r="L3" t="s">
        <v>12</v>
      </c>
    </row>
    <row r="4" spans="1:12" x14ac:dyDescent="0.25">
      <c r="A4" s="9"/>
      <c r="B4" s="2" t="s">
        <v>1</v>
      </c>
      <c r="C4" s="12">
        <v>3140</v>
      </c>
      <c r="D4" s="12">
        <v>53001</v>
      </c>
      <c r="E4" s="6">
        <f>C4/D4</f>
        <v>5.9244165204430106E-2</v>
      </c>
      <c r="F4" s="12">
        <v>631</v>
      </c>
      <c r="G4" s="12">
        <v>2008</v>
      </c>
      <c r="H4" s="10">
        <f>SQRT(F4^2-(E4^2*G4^2))/D4</f>
        <v>1.1691941228710777E-2</v>
      </c>
      <c r="I4" s="10">
        <f>H4/1.645</f>
        <v>7.1075630569670378E-3</v>
      </c>
      <c r="J4" s="10">
        <f>I4/E4</f>
        <v>0.1199706845803535</v>
      </c>
      <c r="K4" s="10">
        <f>E4+H4</f>
        <v>7.0936106433140883E-2</v>
      </c>
      <c r="L4" s="10">
        <f>E4-H4</f>
        <v>4.7552223975719329E-2</v>
      </c>
    </row>
    <row r="5" spans="1:12" x14ac:dyDescent="0.25">
      <c r="A5" s="9"/>
      <c r="B5" s="2" t="s">
        <v>2</v>
      </c>
      <c r="C5" s="12">
        <v>3999</v>
      </c>
      <c r="D5" s="12">
        <v>90510</v>
      </c>
      <c r="E5" s="6">
        <f>C5/D5</f>
        <v>4.4182963208485249E-2</v>
      </c>
      <c r="F5" s="12">
        <v>652</v>
      </c>
      <c r="G5" s="12">
        <v>2937</v>
      </c>
      <c r="H5" s="10">
        <f>SQRT(F5^2-(E5^2*G5^2))/D5</f>
        <v>7.0595087985730635E-3</v>
      </c>
      <c r="I5" s="10">
        <f>H5/1.645</f>
        <v>4.2914947103787618E-3</v>
      </c>
      <c r="J5" s="10">
        <f>I5/E5</f>
        <v>9.7130079078865145E-2</v>
      </c>
      <c r="K5" s="10">
        <f>E5+H5</f>
        <v>5.124247200705831E-2</v>
      </c>
      <c r="L5" s="10">
        <f>E5-H5</f>
        <v>3.7123454409912188E-2</v>
      </c>
    </row>
    <row r="6" spans="1:12" x14ac:dyDescent="0.25">
      <c r="A6" s="9"/>
      <c r="B6" s="2" t="s">
        <v>3</v>
      </c>
      <c r="C6" s="12">
        <v>5080</v>
      </c>
      <c r="D6" s="12">
        <v>140463</v>
      </c>
      <c r="E6" s="6">
        <f>C6/D6</f>
        <v>3.6166107800630773E-2</v>
      </c>
      <c r="F6" s="12">
        <v>496</v>
      </c>
      <c r="G6" s="12">
        <v>3500</v>
      </c>
      <c r="H6" s="10">
        <f>SQRT(F6^2-(E6^2*G6^2))/D6</f>
        <v>3.4142515522894608E-3</v>
      </c>
      <c r="I6" s="10">
        <f>H6/1.645</f>
        <v>2.0755328585346268E-3</v>
      </c>
      <c r="J6" s="10">
        <f>I6/E6</f>
        <v>5.738889210794277E-2</v>
      </c>
      <c r="K6" s="10">
        <f>E6+H6</f>
        <v>3.958035935292023E-2</v>
      </c>
      <c r="L6" s="10">
        <f>E6-H6</f>
        <v>3.2751856248341316E-2</v>
      </c>
    </row>
    <row r="7" spans="1:12" x14ac:dyDescent="0.25">
      <c r="A7" s="9"/>
      <c r="B7" s="2" t="s">
        <v>4</v>
      </c>
      <c r="C7" s="12">
        <v>7524</v>
      </c>
      <c r="D7" s="12">
        <v>368504</v>
      </c>
      <c r="E7" s="6">
        <f>C7/D7</f>
        <v>2.041768881748909E-2</v>
      </c>
      <c r="F7" s="12">
        <v>579</v>
      </c>
      <c r="G7" s="12">
        <v>3933</v>
      </c>
      <c r="H7" s="10">
        <f>SQRT(F7^2-(E7^2*G7^2))/D7</f>
        <v>1.5560327084643308E-3</v>
      </c>
      <c r="I7" s="10">
        <f>H7/1.645</f>
        <v>9.4591654009989709E-4</v>
      </c>
      <c r="J7" s="10">
        <f>I7/E7</f>
        <v>4.6328286641809206E-2</v>
      </c>
      <c r="K7" s="10">
        <f>E7+H7</f>
        <v>2.1973721525953421E-2</v>
      </c>
      <c r="L7" s="10">
        <f>E7-H7</f>
        <v>1.8861656109024759E-2</v>
      </c>
    </row>
    <row r="8" spans="1:12" x14ac:dyDescent="0.25">
      <c r="A8" s="2"/>
      <c r="B8" s="4"/>
    </row>
    <row r="9" spans="1:12" x14ac:dyDescent="0.25">
      <c r="A9" s="3"/>
      <c r="B9" s="3"/>
    </row>
    <row r="10" spans="1:12" x14ac:dyDescent="0.25">
      <c r="A10" s="3"/>
      <c r="B10" s="3"/>
    </row>
    <row r="11" spans="1:12" ht="51.75" x14ac:dyDescent="0.25">
      <c r="A11" s="1" t="s">
        <v>5</v>
      </c>
      <c r="B11" s="3"/>
    </row>
    <row r="12" spans="1:12" x14ac:dyDescent="0.25">
      <c r="A12" s="3"/>
      <c r="B12" s="3"/>
    </row>
    <row r="13" spans="1:12" x14ac:dyDescent="0.25">
      <c r="A13" s="3"/>
      <c r="B13" s="3"/>
    </row>
    <row r="14" spans="1:12" x14ac:dyDescent="0.25">
      <c r="A14" s="2" t="s">
        <v>0</v>
      </c>
      <c r="B14" s="7" t="s">
        <v>20</v>
      </c>
    </row>
    <row r="15" spans="1:12" x14ac:dyDescent="0.25">
      <c r="A15" s="3"/>
    </row>
    <row r="16" spans="1:1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:D7"/>
    </sheetView>
  </sheetViews>
  <sheetFormatPr defaultColWidth="8.85546875" defaultRowHeight="15" x14ac:dyDescent="0.25"/>
  <cols>
    <col min="1" max="1" width="27.42578125" customWidth="1"/>
    <col min="2" max="2" width="23.85546875" customWidth="1"/>
    <col min="3" max="3" width="9.140625" bestFit="1" customWidth="1"/>
    <col min="6" max="7" width="9.5703125" bestFit="1" customWidth="1"/>
  </cols>
  <sheetData>
    <row r="1" spans="1:12" x14ac:dyDescent="0.25">
      <c r="A1" s="5" t="s">
        <v>13</v>
      </c>
      <c r="B1" s="2"/>
    </row>
    <row r="2" spans="1:12" x14ac:dyDescent="0.25">
      <c r="A2" s="2"/>
      <c r="B2" s="2"/>
    </row>
    <row r="3" spans="1:12" x14ac:dyDescent="0.25">
      <c r="A3" s="2"/>
      <c r="B3" s="2"/>
      <c r="C3" s="2" t="s">
        <v>6</v>
      </c>
      <c r="D3" s="2" t="s">
        <v>7</v>
      </c>
      <c r="E3">
        <v>2016</v>
      </c>
      <c r="F3" s="7" t="s">
        <v>18</v>
      </c>
      <c r="G3" t="s">
        <v>19</v>
      </c>
      <c r="H3" t="s">
        <v>8</v>
      </c>
      <c r="I3" t="s">
        <v>9</v>
      </c>
      <c r="J3" t="s">
        <v>10</v>
      </c>
      <c r="K3" t="s">
        <v>11</v>
      </c>
      <c r="L3" t="s">
        <v>12</v>
      </c>
    </row>
    <row r="4" spans="1:12" x14ac:dyDescent="0.25">
      <c r="A4" s="9"/>
      <c r="B4" s="2" t="s">
        <v>1</v>
      </c>
      <c r="C4" s="12">
        <v>3785</v>
      </c>
      <c r="D4" s="12">
        <v>53343</v>
      </c>
      <c r="E4" s="6">
        <f>C4/D4</f>
        <v>7.095588924507433E-2</v>
      </c>
      <c r="F4" s="12">
        <v>553</v>
      </c>
      <c r="G4" s="12">
        <v>1982</v>
      </c>
      <c r="H4" s="10">
        <f>SQRT(F4^2-(E4^2*G4^2))/D4</f>
        <v>1.002603121835377E-2</v>
      </c>
      <c r="I4" s="10">
        <f>H4/1.645</f>
        <v>6.0948518044703767E-3</v>
      </c>
      <c r="J4" s="10">
        <f>I4/E4</f>
        <v>8.5896348693755162E-2</v>
      </c>
      <c r="K4" s="10">
        <f>E4+H4</f>
        <v>8.09819204634281E-2</v>
      </c>
      <c r="L4" s="10">
        <f>E4-H4</f>
        <v>6.092985802672056E-2</v>
      </c>
    </row>
    <row r="5" spans="1:12" x14ac:dyDescent="0.25">
      <c r="A5" s="9"/>
      <c r="B5" s="2" t="s">
        <v>2</v>
      </c>
      <c r="C5" s="12">
        <v>4659</v>
      </c>
      <c r="D5" s="12">
        <v>86762</v>
      </c>
      <c r="E5" s="6">
        <f>C5/D5</f>
        <v>5.369862382148867E-2</v>
      </c>
      <c r="F5" s="12">
        <v>559</v>
      </c>
      <c r="G5" s="12">
        <v>2630</v>
      </c>
      <c r="H5" s="10">
        <f>SQRT(F5^2-(E5^2*G5^2))/D5</f>
        <v>6.2339020808263911E-3</v>
      </c>
      <c r="I5" s="10">
        <f>H5/1.645</f>
        <v>3.7896061281619399E-3</v>
      </c>
      <c r="J5" s="10">
        <f>I5/E5</f>
        <v>7.0571755074390688E-2</v>
      </c>
      <c r="K5" s="10">
        <f>E5+H5</f>
        <v>5.9932525902315063E-2</v>
      </c>
      <c r="L5" s="10">
        <f>E5-H5</f>
        <v>4.7464721740662276E-2</v>
      </c>
    </row>
    <row r="6" spans="1:12" x14ac:dyDescent="0.25">
      <c r="A6" s="9"/>
      <c r="B6" s="2" t="s">
        <v>3</v>
      </c>
      <c r="C6" s="12">
        <v>6603</v>
      </c>
      <c r="D6" s="12">
        <v>139516</v>
      </c>
      <c r="E6" s="6">
        <f>C6/D6</f>
        <v>4.7327905043149175E-2</v>
      </c>
      <c r="F6" s="12">
        <v>570</v>
      </c>
      <c r="G6" s="12">
        <v>3017</v>
      </c>
      <c r="H6" s="10">
        <f>SQRT(F6^2-(E6^2*G6^2))/D6</f>
        <v>3.9552854903818031E-3</v>
      </c>
      <c r="I6" s="10">
        <f>H6/1.645</f>
        <v>2.4044288695330108E-3</v>
      </c>
      <c r="J6" s="10">
        <f>I6/E6</f>
        <v>5.080361928847002E-2</v>
      </c>
      <c r="K6" s="10">
        <f>E6+H6</f>
        <v>5.1283190533530976E-2</v>
      </c>
      <c r="L6" s="10">
        <f>E6-H6</f>
        <v>4.3372619552767375E-2</v>
      </c>
    </row>
    <row r="7" spans="1:12" x14ac:dyDescent="0.25">
      <c r="A7" s="9"/>
      <c r="B7" s="2" t="s">
        <v>4</v>
      </c>
      <c r="C7" s="12">
        <v>8912</v>
      </c>
      <c r="D7" s="12">
        <v>315606</v>
      </c>
      <c r="E7" s="6">
        <f>C7/D7</f>
        <v>2.8237739459959568E-2</v>
      </c>
      <c r="F7" s="12">
        <v>617</v>
      </c>
      <c r="G7" s="12">
        <v>3255</v>
      </c>
      <c r="H7" s="10">
        <f>SQRT(F7^2-(E7^2*G7^2))/D7</f>
        <v>1.9331553783491038E-3</v>
      </c>
      <c r="I7" s="10">
        <f>H7/1.645</f>
        <v>1.1751704427654126E-3</v>
      </c>
      <c r="J7" s="10">
        <f>I7/E7</f>
        <v>4.1617015569952967E-2</v>
      </c>
      <c r="K7" s="10">
        <f>E7+H7</f>
        <v>3.0170894838308673E-2</v>
      </c>
      <c r="L7" s="10">
        <f>E7-H7</f>
        <v>2.6304584081610464E-2</v>
      </c>
    </row>
    <row r="8" spans="1:12" x14ac:dyDescent="0.25">
      <c r="A8" s="2"/>
      <c r="B8" s="4"/>
    </row>
    <row r="9" spans="1:12" x14ac:dyDescent="0.25">
      <c r="A9" s="3"/>
      <c r="B9" s="3"/>
    </row>
    <row r="10" spans="1:12" x14ac:dyDescent="0.25">
      <c r="A10" s="3"/>
      <c r="B10" s="3"/>
    </row>
    <row r="11" spans="1:12" ht="51.75" x14ac:dyDescent="0.25">
      <c r="A11" s="1" t="s">
        <v>5</v>
      </c>
      <c r="B11" s="3"/>
    </row>
    <row r="12" spans="1:12" x14ac:dyDescent="0.25">
      <c r="A12" s="3"/>
      <c r="B12" s="3"/>
    </row>
    <row r="13" spans="1:12" x14ac:dyDescent="0.25">
      <c r="A13" s="3"/>
      <c r="B13" s="3"/>
    </row>
    <row r="14" spans="1:12" x14ac:dyDescent="0.25">
      <c r="A14" s="2" t="s">
        <v>0</v>
      </c>
      <c r="B14" s="7" t="s">
        <v>20</v>
      </c>
    </row>
    <row r="15" spans="1:12" x14ac:dyDescent="0.25">
      <c r="A15" s="3"/>
    </row>
    <row r="16" spans="1:1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</sheetData>
  <phoneticPr fontId="6" type="noConversion"/>
  <pageMargins left="0.7" right="0.7" top="0.75" bottom="0.75" header="0.3" footer="0.3"/>
  <pageSetup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40E25-9C93-45B3-92DF-073551677D02}">
  <dimension ref="A1:L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" sqref="E3"/>
    </sheetView>
  </sheetViews>
  <sheetFormatPr defaultColWidth="8.85546875" defaultRowHeight="15" x14ac:dyDescent="0.25"/>
  <cols>
    <col min="1" max="1" width="27.42578125" customWidth="1"/>
    <col min="2" max="2" width="23.85546875" customWidth="1"/>
    <col min="3" max="3" width="9.140625" bestFit="1" customWidth="1"/>
    <col min="6" max="7" width="9.5703125" bestFit="1" customWidth="1"/>
  </cols>
  <sheetData>
    <row r="1" spans="1:12" x14ac:dyDescent="0.25">
      <c r="A1" s="5" t="s">
        <v>13</v>
      </c>
      <c r="B1" s="2"/>
    </row>
    <row r="2" spans="1:12" x14ac:dyDescent="0.25">
      <c r="A2" s="2"/>
      <c r="B2" s="2"/>
    </row>
    <row r="3" spans="1:12" x14ac:dyDescent="0.25">
      <c r="A3" s="2"/>
      <c r="B3" s="2"/>
      <c r="C3" s="2" t="s">
        <v>6</v>
      </c>
      <c r="D3" s="2" t="s">
        <v>7</v>
      </c>
      <c r="E3">
        <v>2014</v>
      </c>
      <c r="F3" s="7" t="s">
        <v>18</v>
      </c>
      <c r="G3" t="s">
        <v>19</v>
      </c>
      <c r="H3" t="s">
        <v>8</v>
      </c>
      <c r="I3" t="s">
        <v>9</v>
      </c>
      <c r="J3" t="s">
        <v>10</v>
      </c>
      <c r="K3" t="s">
        <v>11</v>
      </c>
      <c r="L3" t="s">
        <v>12</v>
      </c>
    </row>
    <row r="4" spans="1:12" x14ac:dyDescent="0.25">
      <c r="A4" s="9"/>
      <c r="B4" s="2" t="s">
        <v>1</v>
      </c>
      <c r="C4" s="12">
        <v>5340</v>
      </c>
      <c r="D4" s="12">
        <v>54098</v>
      </c>
      <c r="E4" s="6">
        <f>C4/D4</f>
        <v>9.8709748974084063E-2</v>
      </c>
      <c r="F4" s="12">
        <v>627</v>
      </c>
      <c r="G4" s="12">
        <v>2192</v>
      </c>
      <c r="H4" s="10">
        <f>SQRT(F4^2-(E4^2*G4^2))/D4</f>
        <v>1.0878091862271507E-2</v>
      </c>
      <c r="I4" s="10">
        <f>H4/1.645</f>
        <v>6.6128218007729528E-3</v>
      </c>
      <c r="J4" s="10">
        <f>I4/E4</f>
        <v>6.6992590595171389E-2</v>
      </c>
      <c r="K4" s="10">
        <f>E4+H4</f>
        <v>0.10958784083635557</v>
      </c>
      <c r="L4" s="10">
        <f>E4-H4</f>
        <v>8.7831657111812553E-2</v>
      </c>
    </row>
    <row r="5" spans="1:12" x14ac:dyDescent="0.25">
      <c r="A5" s="9"/>
      <c r="B5" s="2" t="s">
        <v>2</v>
      </c>
      <c r="C5" s="12">
        <v>6117</v>
      </c>
      <c r="D5" s="12">
        <v>80771</v>
      </c>
      <c r="E5" s="6">
        <f>C5/D5</f>
        <v>7.573262680912704E-2</v>
      </c>
      <c r="F5" s="12">
        <v>679</v>
      </c>
      <c r="G5" s="12">
        <v>2152</v>
      </c>
      <c r="H5" s="10">
        <f>SQRT(F5^2-(E5^2*G5^2))/D5</f>
        <v>8.1607344661979928E-3</v>
      </c>
      <c r="I5" s="10">
        <f>H5/1.645</f>
        <v>4.960932806199388E-3</v>
      </c>
      <c r="J5" s="10">
        <f>I5/E5</f>
        <v>6.5505885841021863E-2</v>
      </c>
      <c r="K5" s="10">
        <f>E5+H5</f>
        <v>8.389336127532504E-2</v>
      </c>
      <c r="L5" s="10">
        <f>E5-H5</f>
        <v>6.7571892342929041E-2</v>
      </c>
    </row>
    <row r="6" spans="1:12" x14ac:dyDescent="0.25">
      <c r="A6" s="9"/>
      <c r="B6" s="2" t="s">
        <v>3</v>
      </c>
      <c r="C6" s="12">
        <v>8118</v>
      </c>
      <c r="D6" s="12">
        <v>132536</v>
      </c>
      <c r="E6" s="6">
        <f>C6/D6</f>
        <v>6.1251282670368806E-2</v>
      </c>
      <c r="F6" s="12">
        <v>782</v>
      </c>
      <c r="G6" s="12">
        <v>2717</v>
      </c>
      <c r="H6" s="10">
        <f>SQRT(F6^2-(E6^2*G6^2))/D6</f>
        <v>5.7651256359332534E-3</v>
      </c>
      <c r="I6" s="10">
        <f>H6/1.645</f>
        <v>3.5046356449442268E-3</v>
      </c>
      <c r="J6" s="10">
        <f>I6/E6</f>
        <v>5.7217342921695988E-2</v>
      </c>
      <c r="K6" s="10">
        <f>E6+H6</f>
        <v>6.7016408306302067E-2</v>
      </c>
      <c r="L6" s="10">
        <f>E6-H6</f>
        <v>5.5486157034435553E-2</v>
      </c>
    </row>
    <row r="7" spans="1:12" x14ac:dyDescent="0.25">
      <c r="A7" s="9"/>
      <c r="B7" s="2" t="s">
        <v>4</v>
      </c>
      <c r="C7" s="12">
        <v>10038</v>
      </c>
      <c r="D7" s="12">
        <v>288124</v>
      </c>
      <c r="E7" s="6">
        <f>C7/D7</f>
        <v>3.4839166469992085E-2</v>
      </c>
      <c r="F7" s="12">
        <v>886</v>
      </c>
      <c r="G7" s="12">
        <v>3263</v>
      </c>
      <c r="H7" s="10">
        <f>SQRT(F7^2-(E7^2*G7^2))/D7</f>
        <v>3.0496478573172861E-3</v>
      </c>
      <c r="I7" s="10">
        <f>H7/1.645</f>
        <v>1.8538892749649155E-3</v>
      </c>
      <c r="J7" s="10">
        <f>I7/E7</f>
        <v>5.3212790741182639E-2</v>
      </c>
      <c r="K7" s="10">
        <f>E7+H7</f>
        <v>3.7888814327309374E-2</v>
      </c>
      <c r="L7" s="10">
        <f>E7-H7</f>
        <v>3.1789518612674796E-2</v>
      </c>
    </row>
    <row r="8" spans="1:12" x14ac:dyDescent="0.25">
      <c r="A8" s="2"/>
      <c r="B8" s="4"/>
    </row>
    <row r="9" spans="1:12" x14ac:dyDescent="0.25">
      <c r="A9" s="3"/>
      <c r="B9" s="3"/>
    </row>
    <row r="10" spans="1:12" x14ac:dyDescent="0.25">
      <c r="A10" s="3"/>
      <c r="B10" s="3"/>
    </row>
    <row r="11" spans="1:12" ht="51.75" x14ac:dyDescent="0.25">
      <c r="A11" s="1" t="s">
        <v>5</v>
      </c>
      <c r="B11" s="3"/>
    </row>
    <row r="12" spans="1:12" x14ac:dyDescent="0.25">
      <c r="A12" s="3"/>
      <c r="B12" s="3"/>
    </row>
    <row r="13" spans="1:12" x14ac:dyDescent="0.25">
      <c r="A13" s="3"/>
      <c r="B13" s="3"/>
    </row>
    <row r="14" spans="1:12" x14ac:dyDescent="0.25">
      <c r="A14" s="2" t="s">
        <v>0</v>
      </c>
      <c r="B14" s="7" t="s">
        <v>20</v>
      </c>
    </row>
    <row r="15" spans="1:12" x14ac:dyDescent="0.25">
      <c r="A15" s="3"/>
    </row>
    <row r="16" spans="1:1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</sheetData>
  <pageMargins left="0.7" right="0.7" top="0.75" bottom="0.75" header="0.3" footer="0.3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Graph</vt:lpstr>
      <vt:lpstr>2023 MOE</vt:lpstr>
      <vt:lpstr>2022 MOE</vt:lpstr>
      <vt:lpstr>2021 MOE </vt:lpstr>
      <vt:lpstr>2020 MOE</vt:lpstr>
      <vt:lpstr>2019 MOE</vt:lpstr>
      <vt:lpstr>2016 MOE</vt:lpstr>
      <vt:lpstr>2014 MOE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2012-07-02T16:59:26Z</dcterms:created>
  <dcterms:modified xsi:type="dcterms:W3CDTF">2025-09-24T19:19:19Z</dcterms:modified>
</cp:coreProperties>
</file>